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<sst xmlns="http://schemas.openxmlformats.org/spreadsheetml/2006/main" count="370" uniqueCount="99">
  <si>
    <t>Tipo</t>
  </si>
  <si>
    <t>Dias</t>
  </si>
  <si>
    <t>%</t>
  </si>
  <si>
    <t>Nombre del Empleado</t>
  </si>
  <si>
    <t>Departamento</t>
  </si>
  <si>
    <t>DOCENTE</t>
  </si>
  <si>
    <t>CONTRATA</t>
  </si>
  <si>
    <t>ESCUELA AULEN</t>
  </si>
  <si>
    <t>MANSILLA LEVIN PABLA MARCELA</t>
  </si>
  <si>
    <t>RUIZ MONTAÑA HECTOR MOISES</t>
  </si>
  <si>
    <t>Contrato</t>
  </si>
  <si>
    <t>Función</t>
  </si>
  <si>
    <t>Ingreso</t>
  </si>
  <si>
    <t>Fecha</t>
  </si>
  <si>
    <t>Término</t>
  </si>
  <si>
    <t>Impto.</t>
  </si>
  <si>
    <t>REGION</t>
  </si>
  <si>
    <t>DECIMA</t>
  </si>
  <si>
    <t>RBMN</t>
  </si>
  <si>
    <t>ZONA</t>
  </si>
  <si>
    <t>BONIF.</t>
  </si>
  <si>
    <t>HORAS</t>
  </si>
  <si>
    <t>Nº</t>
  </si>
  <si>
    <t>BIENIOS</t>
  </si>
  <si>
    <t>PERFECC.</t>
  </si>
  <si>
    <t>BASICA</t>
  </si>
  <si>
    <t>TOTAL</t>
  </si>
  <si>
    <t>HABERES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</si>
  <si>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</si>
  <si>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</si>
  <si>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</si>
  <si>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</si>
  <si>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</si>
  <si>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</si>
  <si>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</si>
  <si>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GONZALEZ HERRERA YASNA    PATRICIA</t>
  </si>
  <si>
    <t>DIMTER HALLER IRENE DEL CARME</t>
  </si>
  <si>
    <t>FUENTES BARRIA ADELA    DEL PILA</t>
  </si>
  <si>
    <t>GONZALEZ OYARZUN GLORIA   ISABEL</t>
  </si>
  <si>
    <t>HUERQUE MALDONADO RUBEN MARIO</t>
  </si>
  <si>
    <t>RIVERA ECHEVERRIA JACQUELINE</t>
  </si>
  <si>
    <t>SALDIVIA ASTORGA JOSE     HERIBERT</t>
  </si>
  <si>
    <t>SANTANDER BASTIAS ELISA DEL CARMEN</t>
  </si>
  <si>
    <t>SOTO VEGA ROGELIO ARIEL</t>
  </si>
  <si>
    <t>ESCUELA MANZANO</t>
  </si>
  <si>
    <t>ACUÑA TORRES LUIS LEANDRO</t>
  </si>
  <si>
    <t>AGUILA SANHUEZA ROXANA DEL CARM</t>
  </si>
  <si>
    <t>AGUILAR PEREZ WALESKA ELIZABET</t>
  </si>
  <si>
    <t>ALVEAL ROMERO VANESSA ALEJANDRA</t>
  </si>
  <si>
    <t>AVENDAÑO DUMENES MARIA MIRIAM</t>
  </si>
  <si>
    <t>BAÑARES MARRIAN ARIEL JOAQUIN</t>
  </si>
  <si>
    <t>BORQUEZ VALDES CLAUDIO ANIBAL</t>
  </si>
  <si>
    <t>CALBUCURA CALBUCURA ERNESTO HUGO</t>
  </si>
  <si>
    <t>CASTILLO LOPEZ RODRIGO ALFREDO</t>
  </si>
  <si>
    <t>CHAVEZ ANTIÑIRRE LADY ESTEPHANY</t>
  </si>
  <si>
    <t>COÑUECAR MALDONADO PAMELA SUSANA</t>
  </si>
  <si>
    <t>ESCARATE VEGA JOSEFINA LILY</t>
  </si>
  <si>
    <t>ESPINOZA CAHUAS PAULINA CRISTINA</t>
  </si>
  <si>
    <t>ESTRADA HUENTEO JEANETTE LAURA</t>
  </si>
  <si>
    <t>FERNANDEZ BARRIA ANA MARIA</t>
  </si>
  <si>
    <t>FIGUEROA MELGAREJO CLAUDIA GLORIA</t>
  </si>
  <si>
    <t>FLORES SOTO FABIOLA ANDREA</t>
  </si>
  <si>
    <t>GONZALEZ REUQUE ROLANDO LEONEL</t>
  </si>
  <si>
    <t>GONZALEZ SANHUEZA PATRICIA DOMENICA</t>
  </si>
  <si>
    <t>HAASE CARDENAS JESSICA VALESKA</t>
  </si>
  <si>
    <t>LEIVA TOLEDO ISAIAS EDUARDO</t>
  </si>
  <si>
    <t>LILLO ZUÑIGA CRISTINA ALEJANDRA</t>
  </si>
  <si>
    <t>MOLINA FIGUEROA SANDRA ODETTE</t>
  </si>
  <si>
    <t>PROSCHLE ZUÑIGA GLORIA ISABEL</t>
  </si>
  <si>
    <t>REYES GONZALEZ JESSICA JOHANA</t>
  </si>
  <si>
    <t>RUIZ BAHAMONDE CARLOS ALBERTO</t>
  </si>
  <si>
    <t>TAPIA ALVAREZ JOSE LUIS</t>
  </si>
  <si>
    <t>URIBE ROMERO ANGELA NATIVIDAD</t>
  </si>
  <si>
    <t>VARGAS BARRIA PATRICIA</t>
  </si>
  <si>
    <t>VERA BAÑARES ALEXIS VLADIMIR</t>
  </si>
  <si>
    <t>LICEO HORNOPIREN</t>
  </si>
  <si>
    <t>ESCUELA CONTAO</t>
  </si>
  <si>
    <t>ESCUELA ROLECHA</t>
  </si>
  <si>
    <t>ESCUELA ANTUPIREN</t>
  </si>
  <si>
    <t>MEDIA</t>
  </si>
  <si>
    <t>ASIGNAC.</t>
  </si>
  <si>
    <t>DESEMPEÑO</t>
  </si>
  <si>
    <t>DIFICIL</t>
  </si>
  <si>
    <t>Trabaj</t>
  </si>
  <si>
    <t>EXPERIENC</t>
  </si>
  <si>
    <t>PROPOR</t>
  </si>
  <si>
    <t>Imposic</t>
  </si>
  <si>
    <t>ASIG</t>
  </si>
  <si>
    <t>ANCAPICHUN CHEUQUIAN MADRIELA ESTER</t>
  </si>
  <si>
    <t>VARGAS SOTO PABLO ESTEBAN</t>
  </si>
  <si>
    <t>BONO</t>
  </si>
  <si>
    <t>TITULO</t>
  </si>
  <si>
    <t>BRP</t>
  </si>
  <si>
    <t>VELOSO JORDAN NICOLE MACARENA</t>
  </si>
  <si>
    <t>PINEDA MUÑOZ ANA MARIA</t>
  </si>
  <si>
    <t>SERRANO SOTO DANTE PATRICIO</t>
  </si>
  <si>
    <t>DIF.</t>
  </si>
  <si>
    <t>SUELDOS</t>
  </si>
  <si>
    <t>REMUNERACIONES PERSONAL DOCENTE SEP  COMUNA DE HUALAIHUE MES DE MARZO 2014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</si>
</sst>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0.0000"/>
    <numFmt numFmtId="180" formatCode="0.000"/>
    <numFmt numFmtId="181" formatCode="0.0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vertical="center"/>
    </xf>
    <xf numFmtId="14" fontId="23" fillId="0" borderId="1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>
      <alignment vertical="center"/>
    </xf>
    <xf numFmtId="178" fontId="22" fillId="0" borderId="0" xfId="48" applyNumberFormat="1" applyFont="1" applyFill="1" applyBorder="1" applyAlignment="1" applyProtection="1">
      <alignment/>
      <protection/>
    </xf>
    <xf numFmtId="10" fontId="22" fillId="0" borderId="0" xfId="0" applyNumberFormat="1" applyFont="1" applyFill="1" applyBorder="1" applyAlignment="1" applyProtection="1">
      <alignment/>
      <protection/>
    </xf>
    <xf numFmtId="10" fontId="22" fillId="0" borderId="10" xfId="0" applyNumberFormat="1" applyFont="1" applyFill="1" applyBorder="1" applyAlignment="1" applyProtection="1">
      <alignment/>
      <protection/>
    </xf>
    <xf numFmtId="10" fontId="22" fillId="0" borderId="10" xfId="0" applyNumberFormat="1" applyFont="1" applyBorder="1" applyAlignment="1">
      <alignment horizontal="right" vertical="center"/>
    </xf>
    <xf numFmtId="10" fontId="22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0" fontId="22" fillId="0" borderId="1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 vertical="center"/>
    </xf>
    <xf numFmtId="10" fontId="24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NumberFormat="1" applyFont="1" applyFill="1" applyBorder="1" applyAlignment="1" applyProtection="1">
      <alignment horizontal="left"/>
      <protection/>
    </xf>
    <xf numFmtId="14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10" fontId="22" fillId="0" borderId="10" xfId="0" applyNumberFormat="1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 horizontal="left" vertical="center"/>
    </xf>
    <xf numFmtId="14" fontId="23" fillId="0" borderId="11" xfId="0" applyNumberFormat="1" applyFont="1" applyFill="1" applyBorder="1" applyAlignment="1">
      <alignment/>
    </xf>
    <xf numFmtId="14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2" fillId="0" borderId="11" xfId="0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33" borderId="12" xfId="0" applyNumberFormat="1" applyFont="1" applyFill="1" applyBorder="1" applyAlignment="1" applyProtection="1">
      <alignment/>
      <protection/>
    </xf>
    <xf numFmtId="0" fontId="24" fillId="33" borderId="13" xfId="0" applyNumberFormat="1" applyFont="1" applyFill="1" applyBorder="1" applyAlignment="1" applyProtection="1">
      <alignment/>
      <protection/>
    </xf>
    <xf numFmtId="0" fontId="24" fillId="33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4" xfId="0" applyNumberFormat="1" applyFont="1" applyFill="1" applyBorder="1" applyAlignment="1" applyProtection="1">
      <alignment horizontal="center" vertical="center"/>
      <protection/>
    </xf>
    <xf numFmtId="0" fontId="24" fillId="33" borderId="12" xfId="0" applyNumberFormat="1" applyFont="1" applyFill="1" applyBorder="1" applyAlignment="1" applyProtection="1">
      <alignment horizontal="center" vertical="center"/>
      <protection/>
    </xf>
    <xf numFmtId="10" fontId="24" fillId="33" borderId="12" xfId="0" applyNumberFormat="1" applyFont="1" applyFill="1" applyBorder="1" applyAlignment="1">
      <alignment horizontal="center" vertical="center"/>
    </xf>
    <xf numFmtId="0" fontId="24" fillId="33" borderId="12" xfId="0" applyNumberFormat="1" applyFont="1" applyFill="1" applyBorder="1" applyAlignment="1" applyProtection="1">
      <alignment horizontal="center"/>
      <protection/>
    </xf>
    <xf numFmtId="0" fontId="24" fillId="33" borderId="15" xfId="0" applyNumberFormat="1" applyFont="1" applyFill="1" applyBorder="1" applyAlignment="1" applyProtection="1">
      <alignment horizontal="center"/>
      <protection/>
    </xf>
    <xf numFmtId="0" fontId="24" fillId="33" borderId="15" xfId="0" applyNumberFormat="1" applyFont="1" applyFill="1" applyBorder="1" applyAlignment="1" applyProtection="1">
      <alignment/>
      <protection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10" fontId="24" fillId="33" borderId="16" xfId="0" applyNumberFormat="1" applyFont="1" applyFill="1" applyBorder="1" applyAlignment="1">
      <alignment horizontal="center" vertical="center"/>
    </xf>
    <xf numFmtId="0" fontId="24" fillId="33" borderId="16" xfId="0" applyNumberFormat="1" applyFont="1" applyFill="1" applyBorder="1" applyAlignment="1" applyProtection="1">
      <alignment horizontal="center"/>
      <protection/>
    </xf>
    <xf numFmtId="0" fontId="24" fillId="33" borderId="18" xfId="0" applyNumberFormat="1" applyFont="1" applyFill="1" applyBorder="1" applyAlignment="1" applyProtection="1">
      <alignment horizontal="center"/>
      <protection/>
    </xf>
    <xf numFmtId="0" fontId="24" fillId="33" borderId="18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178" fontId="22" fillId="33" borderId="19" xfId="48" applyNumberFormat="1" applyFont="1" applyFill="1" applyBorder="1" applyAlignment="1" applyProtection="1">
      <alignment/>
      <protection/>
    </xf>
    <xf numFmtId="178" fontId="22" fillId="33" borderId="21" xfId="48" applyNumberFormat="1" applyFont="1" applyFill="1" applyBorder="1" applyAlignment="1" applyProtection="1">
      <alignment/>
      <protection/>
    </xf>
    <xf numFmtId="10" fontId="24" fillId="33" borderId="19" xfId="0" applyNumberFormat="1" applyFont="1" applyFill="1" applyBorder="1" applyAlignment="1">
      <alignment horizontal="center" vertical="center"/>
    </xf>
    <xf numFmtId="9" fontId="24" fillId="33" borderId="19" xfId="0" applyNumberFormat="1" applyFont="1" applyFill="1" applyBorder="1" applyAlignment="1">
      <alignment horizontal="center" vertical="center"/>
    </xf>
    <xf numFmtId="6" fontId="24" fillId="33" borderId="19" xfId="0" applyNumberFormat="1" applyFont="1" applyFill="1" applyBorder="1" applyAlignment="1">
      <alignment horizontal="center" vertical="center"/>
    </xf>
    <xf numFmtId="6" fontId="24" fillId="33" borderId="21" xfId="0" applyNumberFormat="1" applyFont="1" applyFill="1" applyBorder="1" applyAlignment="1">
      <alignment horizontal="center" vertical="center"/>
    </xf>
    <xf numFmtId="0" fontId="24" fillId="33" borderId="19" xfId="0" applyNumberFormat="1" applyFont="1" applyFill="1" applyBorder="1" applyAlignment="1" applyProtection="1">
      <alignment/>
      <protection/>
    </xf>
    <xf numFmtId="0" fontId="24" fillId="33" borderId="22" xfId="0" applyNumberFormat="1" applyFont="1" applyFill="1" applyBorder="1" applyAlignment="1" applyProtection="1">
      <alignment/>
      <protection/>
    </xf>
    <xf numFmtId="0" fontId="24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zoomScalePageLayoutView="0" workbookViewId="0" topLeftCell="A1">
      <selection activeCell="A6" sqref="A6:Z8"/>
    </sheetView>
  </sheetViews>
  <sheetFormatPr defaultColWidth="11.421875" defaultRowHeight="12.75"/>
  <cols>
    <col min="1" max="1" width="28.57421875" style="1" customWidth="1"/>
    <col min="2" max="2" width="7.57421875" style="1" customWidth="1"/>
    <col min="3" max="3" width="14.28125" style="1" customWidth="1"/>
    <col min="4" max="4" width="8.28125" style="1" customWidth="1"/>
    <col min="5" max="5" width="16.421875" style="1" customWidth="1"/>
    <col min="6" max="6" width="7.140625" style="1" customWidth="1"/>
    <col min="7" max="7" width="8.8515625" style="1" customWidth="1"/>
    <col min="8" max="8" width="9.00390625" style="1" customWidth="1"/>
    <col min="9" max="9" width="5.00390625" style="1" customWidth="1"/>
    <col min="10" max="11" width="7.421875" style="1" bestFit="1" customWidth="1"/>
    <col min="12" max="12" width="6.140625" style="1" bestFit="1" customWidth="1"/>
    <col min="13" max="13" width="6.8515625" style="8" bestFit="1" customWidth="1"/>
    <col min="14" max="14" width="7.00390625" style="8" bestFit="1" customWidth="1"/>
    <col min="15" max="15" width="7.421875" style="8" customWidth="1"/>
    <col min="16" max="16" width="6.140625" style="1" bestFit="1" customWidth="1"/>
    <col min="17" max="17" width="8.00390625" style="1" bestFit="1" customWidth="1"/>
    <col min="18" max="18" width="9.140625" style="1" bestFit="1" customWidth="1"/>
    <col min="19" max="19" width="6.57421875" style="1" bestFit="1" customWidth="1"/>
    <col min="20" max="20" width="6.421875" style="1" bestFit="1" customWidth="1"/>
    <col min="21" max="21" width="6.421875" style="1" customWidth="1"/>
    <col min="22" max="22" width="7.00390625" style="1" bestFit="1" customWidth="1"/>
    <col min="23" max="23" width="7.00390625" style="1" customWidth="1"/>
    <col min="24" max="24" width="6.8515625" style="1" bestFit="1" customWidth="1"/>
    <col min="25" max="25" width="5.421875" style="1" bestFit="1" customWidth="1"/>
    <col min="26" max="26" width="7.421875" style="1" customWidth="1"/>
    <col min="27" max="16384" width="11.421875" style="1" customWidth="1"/>
  </cols>
  <sheetData>
    <row r="1" spans="22:23" ht="11.25">
      <c r="V1" s="8"/>
      <c r="W1" s="8"/>
    </row>
    <row r="2" spans="22:23" ht="11.25">
      <c r="V2" s="8"/>
      <c r="W2" s="8"/>
    </row>
    <row r="3" spans="3:23" ht="11.25">
      <c r="C3" s="34" t="s">
        <v>98</v>
      </c>
      <c r="D3" s="34"/>
      <c r="E3" s="34"/>
      <c r="F3" s="34"/>
      <c r="G3" s="34"/>
      <c r="H3" s="34"/>
      <c r="I3" s="34"/>
      <c r="J3" s="34"/>
      <c r="K3" s="34"/>
      <c r="L3" s="34"/>
      <c r="M3" s="34"/>
      <c r="V3" s="8"/>
      <c r="W3" s="8"/>
    </row>
    <row r="4" spans="3:23" ht="11.25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V4" s="8"/>
      <c r="W4" s="8"/>
    </row>
    <row r="5" spans="16:23" ht="12" thickBot="1">
      <c r="P5" s="7"/>
      <c r="V5" s="8"/>
      <c r="W5" s="8"/>
    </row>
    <row r="6" spans="1:26" s="5" customFormat="1" ht="11.25">
      <c r="A6" s="35"/>
      <c r="B6" s="36"/>
      <c r="C6" s="35"/>
      <c r="D6" s="37" t="s">
        <v>0</v>
      </c>
      <c r="E6" s="38" t="s">
        <v>28</v>
      </c>
      <c r="F6" s="39"/>
      <c r="G6" s="40" t="s">
        <v>13</v>
      </c>
      <c r="H6" s="41" t="s">
        <v>13</v>
      </c>
      <c r="I6" s="38" t="s">
        <v>1</v>
      </c>
      <c r="J6" s="38" t="s">
        <v>21</v>
      </c>
      <c r="K6" s="37" t="s">
        <v>21</v>
      </c>
      <c r="L6" s="38" t="s">
        <v>22</v>
      </c>
      <c r="M6" s="42" t="s">
        <v>2</v>
      </c>
      <c r="N6" s="42" t="s">
        <v>2</v>
      </c>
      <c r="O6" s="37" t="s">
        <v>32</v>
      </c>
      <c r="P6" s="38"/>
      <c r="Q6" s="38"/>
      <c r="R6" s="38" t="s">
        <v>80</v>
      </c>
      <c r="S6" s="38"/>
      <c r="T6" s="38" t="s">
        <v>20</v>
      </c>
      <c r="U6" s="37" t="s">
        <v>90</v>
      </c>
      <c r="V6" s="43" t="s">
        <v>87</v>
      </c>
      <c r="W6" s="44" t="s">
        <v>96</v>
      </c>
      <c r="X6" s="45"/>
      <c r="Y6" s="35"/>
      <c r="Z6" s="41"/>
    </row>
    <row r="7" spans="1:26" s="5" customFormat="1" ht="11.25">
      <c r="A7" s="46" t="s">
        <v>3</v>
      </c>
      <c r="B7" s="47" t="s">
        <v>16</v>
      </c>
      <c r="C7" s="46" t="s">
        <v>4</v>
      </c>
      <c r="D7" s="48" t="s">
        <v>10</v>
      </c>
      <c r="E7" s="46" t="s">
        <v>29</v>
      </c>
      <c r="F7" s="46" t="s">
        <v>11</v>
      </c>
      <c r="G7" s="48" t="s">
        <v>12</v>
      </c>
      <c r="H7" s="46" t="s">
        <v>14</v>
      </c>
      <c r="I7" s="46" t="s">
        <v>83</v>
      </c>
      <c r="J7" s="46" t="s">
        <v>25</v>
      </c>
      <c r="K7" s="48" t="s">
        <v>79</v>
      </c>
      <c r="L7" s="46" t="s">
        <v>23</v>
      </c>
      <c r="M7" s="49" t="s">
        <v>23</v>
      </c>
      <c r="N7" s="49" t="s">
        <v>24</v>
      </c>
      <c r="O7" s="48" t="s">
        <v>33</v>
      </c>
      <c r="P7" s="46" t="s">
        <v>18</v>
      </c>
      <c r="Q7" s="46" t="s">
        <v>84</v>
      </c>
      <c r="R7" s="46" t="s">
        <v>81</v>
      </c>
      <c r="S7" s="46" t="s">
        <v>19</v>
      </c>
      <c r="T7" s="46" t="s">
        <v>85</v>
      </c>
      <c r="U7" s="48" t="s">
        <v>91</v>
      </c>
      <c r="V7" s="50" t="s">
        <v>24</v>
      </c>
      <c r="W7" s="51" t="s">
        <v>97</v>
      </c>
      <c r="X7" s="52" t="s">
        <v>26</v>
      </c>
      <c r="Y7" s="46" t="s">
        <v>2</v>
      </c>
      <c r="Z7" s="46" t="s">
        <v>86</v>
      </c>
    </row>
    <row r="8" spans="1:26" s="5" customFormat="1" ht="12" thickBot="1">
      <c r="A8" s="53"/>
      <c r="B8" s="54"/>
      <c r="C8" s="53"/>
      <c r="D8" s="55"/>
      <c r="E8" s="53" t="s">
        <v>30</v>
      </c>
      <c r="F8" s="53"/>
      <c r="G8" s="55"/>
      <c r="H8" s="53"/>
      <c r="I8" s="53"/>
      <c r="J8" s="56">
        <v>11597</v>
      </c>
      <c r="K8" s="57">
        <v>12203</v>
      </c>
      <c r="L8" s="53"/>
      <c r="M8" s="58"/>
      <c r="N8" s="58"/>
      <c r="O8" s="58"/>
      <c r="P8" s="53"/>
      <c r="Q8" s="53"/>
      <c r="R8" s="53" t="s">
        <v>82</v>
      </c>
      <c r="S8" s="59">
        <v>0.35</v>
      </c>
      <c r="T8" s="60">
        <v>899</v>
      </c>
      <c r="U8" s="61" t="s">
        <v>92</v>
      </c>
      <c r="V8" s="62"/>
      <c r="W8" s="63"/>
      <c r="X8" s="64" t="s">
        <v>27</v>
      </c>
      <c r="Y8" s="53" t="s">
        <v>15</v>
      </c>
      <c r="Z8" s="53"/>
    </row>
    <row r="9" spans="1:26" ht="11.25">
      <c r="A9" s="6" t="s">
        <v>45</v>
      </c>
      <c r="B9" s="6" t="s">
        <v>17</v>
      </c>
      <c r="C9" s="26" t="s">
        <v>75</v>
      </c>
      <c r="D9" s="26" t="s">
        <v>6</v>
      </c>
      <c r="E9" s="6" t="s">
        <v>31</v>
      </c>
      <c r="F9" s="6" t="s">
        <v>5</v>
      </c>
      <c r="G9" s="27">
        <v>41699</v>
      </c>
      <c r="H9" s="28">
        <v>42063</v>
      </c>
      <c r="I9" s="33">
        <v>30</v>
      </c>
      <c r="J9" s="12"/>
      <c r="K9" s="12">
        <v>7</v>
      </c>
      <c r="L9" s="29">
        <v>7</v>
      </c>
      <c r="M9" s="11">
        <v>0.4672</v>
      </c>
      <c r="N9" s="11"/>
      <c r="O9" s="11" t="s">
        <v>34</v>
      </c>
      <c r="P9" s="22">
        <f>K9*12203</f>
        <v>85421</v>
      </c>
      <c r="Q9" s="12">
        <f aca="true" t="shared" si="0" ref="Q9:Q17">P9*M9</f>
        <v>39908.6912</v>
      </c>
      <c r="R9" s="12">
        <f>P9*20%</f>
        <v>17084.2</v>
      </c>
      <c r="S9" s="12">
        <f aca="true" t="shared" si="1" ref="S9:S51">P9*35%</f>
        <v>29897.35</v>
      </c>
      <c r="T9" s="12">
        <f>K9*899</f>
        <v>6293</v>
      </c>
      <c r="U9" s="12"/>
      <c r="V9" s="12"/>
      <c r="W9" s="12"/>
      <c r="X9" s="12">
        <f>SUM(P9:W9)</f>
        <v>178604.24120000002</v>
      </c>
      <c r="Y9" s="12"/>
      <c r="Z9" s="12">
        <v>29848</v>
      </c>
    </row>
    <row r="10" spans="1:26" s="5" customFormat="1" ht="11.25">
      <c r="A10" s="2" t="s">
        <v>46</v>
      </c>
      <c r="B10" s="2" t="s">
        <v>17</v>
      </c>
      <c r="C10" s="17" t="s">
        <v>76</v>
      </c>
      <c r="D10" s="17" t="s">
        <v>6</v>
      </c>
      <c r="E10" s="2" t="s">
        <v>31</v>
      </c>
      <c r="F10" s="2" t="s">
        <v>5</v>
      </c>
      <c r="G10" s="3">
        <v>41699</v>
      </c>
      <c r="H10" s="21">
        <v>42063</v>
      </c>
      <c r="I10" s="32">
        <v>30</v>
      </c>
      <c r="J10" s="4">
        <v>1</v>
      </c>
      <c r="K10" s="4"/>
      <c r="L10" s="23">
        <v>5</v>
      </c>
      <c r="M10" s="9">
        <v>0.334</v>
      </c>
      <c r="N10" s="16"/>
      <c r="O10" s="10" t="s">
        <v>34</v>
      </c>
      <c r="P10" s="18">
        <f>J10*11597</f>
        <v>11597</v>
      </c>
      <c r="Q10" s="4">
        <f t="shared" si="0"/>
        <v>3873.398</v>
      </c>
      <c r="R10" s="4">
        <f>P10*20%</f>
        <v>2319.4</v>
      </c>
      <c r="S10" s="4">
        <f t="shared" si="1"/>
        <v>4058.95</v>
      </c>
      <c r="T10" s="4">
        <f>J10*899</f>
        <v>899</v>
      </c>
      <c r="U10" s="4"/>
      <c r="V10" s="4"/>
      <c r="W10" s="12"/>
      <c r="X10" s="12">
        <f aca="true" t="shared" si="2" ref="X10:X54">SUM(P10:W10)</f>
        <v>22747.748000000003</v>
      </c>
      <c r="Y10" s="4"/>
      <c r="Z10" s="4">
        <v>3775</v>
      </c>
    </row>
    <row r="11" spans="1:26" s="5" customFormat="1" ht="11.25">
      <c r="A11" s="2" t="s">
        <v>47</v>
      </c>
      <c r="B11" s="6" t="s">
        <v>17</v>
      </c>
      <c r="C11" s="17" t="s">
        <v>75</v>
      </c>
      <c r="D11" s="17" t="s">
        <v>6</v>
      </c>
      <c r="E11" s="2" t="s">
        <v>31</v>
      </c>
      <c r="F11" s="2" t="s">
        <v>5</v>
      </c>
      <c r="G11" s="3">
        <v>41699</v>
      </c>
      <c r="H11" s="21">
        <v>42063</v>
      </c>
      <c r="I11" s="32">
        <v>30</v>
      </c>
      <c r="J11" s="4"/>
      <c r="K11" s="4">
        <v>4</v>
      </c>
      <c r="L11" s="24">
        <v>8</v>
      </c>
      <c r="M11" s="10">
        <v>0.5338</v>
      </c>
      <c r="N11" s="10"/>
      <c r="O11" s="11" t="s">
        <v>34</v>
      </c>
      <c r="P11" s="18">
        <f>K11*12203</f>
        <v>48812</v>
      </c>
      <c r="Q11" s="4">
        <f t="shared" si="0"/>
        <v>26055.845600000004</v>
      </c>
      <c r="R11" s="4">
        <f>P11*20%</f>
        <v>9762.4</v>
      </c>
      <c r="S11" s="4">
        <f t="shared" si="1"/>
        <v>17084.2</v>
      </c>
      <c r="T11" s="12">
        <f>K11*899</f>
        <v>3596</v>
      </c>
      <c r="U11" s="4"/>
      <c r="V11" s="4"/>
      <c r="W11" s="12"/>
      <c r="X11" s="12">
        <f t="shared" si="2"/>
        <v>105310.44559999999</v>
      </c>
      <c r="Y11" s="4"/>
      <c r="Z11" s="4">
        <v>17619</v>
      </c>
    </row>
    <row r="12" spans="1:26" s="5" customFormat="1" ht="11.25">
      <c r="A12" s="2" t="s">
        <v>48</v>
      </c>
      <c r="B12" s="6" t="s">
        <v>17</v>
      </c>
      <c r="C12" s="17" t="s">
        <v>77</v>
      </c>
      <c r="D12" s="17" t="s">
        <v>6</v>
      </c>
      <c r="E12" s="2" t="s">
        <v>31</v>
      </c>
      <c r="F12" s="2" t="s">
        <v>5</v>
      </c>
      <c r="G12" s="3">
        <v>41708</v>
      </c>
      <c r="H12" s="21">
        <v>42063</v>
      </c>
      <c r="I12" s="32">
        <v>21</v>
      </c>
      <c r="J12" s="4">
        <v>4</v>
      </c>
      <c r="K12" s="4"/>
      <c r="L12" s="24">
        <v>0</v>
      </c>
      <c r="M12" s="10"/>
      <c r="N12" s="10"/>
      <c r="O12" s="11" t="s">
        <v>34</v>
      </c>
      <c r="P12" s="18">
        <v>34018</v>
      </c>
      <c r="Q12" s="4"/>
      <c r="R12" s="4">
        <v>4639</v>
      </c>
      <c r="S12" s="4">
        <f t="shared" si="1"/>
        <v>11906.3</v>
      </c>
      <c r="T12" s="12">
        <v>2637</v>
      </c>
      <c r="U12" s="4"/>
      <c r="V12" s="4"/>
      <c r="W12" s="12"/>
      <c r="X12" s="12">
        <f t="shared" si="2"/>
        <v>53200.3</v>
      </c>
      <c r="Y12" s="4"/>
      <c r="Z12" s="4">
        <v>8954</v>
      </c>
    </row>
    <row r="13" spans="1:26" s="5" customFormat="1" ht="11.25">
      <c r="A13" s="19" t="s">
        <v>88</v>
      </c>
      <c r="B13" s="2" t="s">
        <v>17</v>
      </c>
      <c r="C13" s="17" t="s">
        <v>78</v>
      </c>
      <c r="D13" s="17" t="s">
        <v>6</v>
      </c>
      <c r="E13" s="2" t="s">
        <v>31</v>
      </c>
      <c r="F13" s="2" t="s">
        <v>5</v>
      </c>
      <c r="G13" s="3">
        <v>41722</v>
      </c>
      <c r="H13" s="21">
        <v>41882</v>
      </c>
      <c r="I13" s="32">
        <v>7</v>
      </c>
      <c r="J13" s="4">
        <v>4</v>
      </c>
      <c r="K13" s="4"/>
      <c r="L13" s="24">
        <v>12</v>
      </c>
      <c r="M13" s="10">
        <v>0.8002</v>
      </c>
      <c r="N13" s="10">
        <v>0.2649</v>
      </c>
      <c r="O13" s="10" t="s">
        <v>34</v>
      </c>
      <c r="P13" s="18">
        <v>12370</v>
      </c>
      <c r="Q13" s="4">
        <f t="shared" si="0"/>
        <v>9898.474</v>
      </c>
      <c r="R13" s="4">
        <v>6958</v>
      </c>
      <c r="S13" s="4">
        <f>P13*35%</f>
        <v>4329.5</v>
      </c>
      <c r="T13" s="4">
        <v>959</v>
      </c>
      <c r="U13" s="4"/>
      <c r="V13" s="4">
        <f>P13*N13</f>
        <v>3276.813</v>
      </c>
      <c r="W13" s="12"/>
      <c r="X13" s="12">
        <f t="shared" si="2"/>
        <v>37791.787000000004</v>
      </c>
      <c r="Y13" s="4"/>
      <c r="Z13" s="4">
        <v>5698</v>
      </c>
    </row>
    <row r="14" spans="1:26" s="5" customFormat="1" ht="11.25">
      <c r="A14" s="2" t="s">
        <v>49</v>
      </c>
      <c r="B14" s="6" t="s">
        <v>17</v>
      </c>
      <c r="C14" s="17" t="s">
        <v>75</v>
      </c>
      <c r="D14" s="26" t="s">
        <v>6</v>
      </c>
      <c r="E14" s="6" t="s">
        <v>31</v>
      </c>
      <c r="F14" s="6" t="s">
        <v>5</v>
      </c>
      <c r="G14" s="3">
        <v>41699</v>
      </c>
      <c r="H14" s="21">
        <v>42063</v>
      </c>
      <c r="I14" s="32">
        <v>30</v>
      </c>
      <c r="J14" s="4">
        <v>2</v>
      </c>
      <c r="K14" s="4"/>
      <c r="L14" s="24">
        <v>15</v>
      </c>
      <c r="M14" s="10">
        <v>1</v>
      </c>
      <c r="N14" s="10">
        <v>0.4</v>
      </c>
      <c r="O14" s="11" t="s">
        <v>34</v>
      </c>
      <c r="P14" s="18">
        <f>J14*11597</f>
        <v>23194</v>
      </c>
      <c r="Q14" s="4">
        <f t="shared" si="0"/>
        <v>23194</v>
      </c>
      <c r="R14" s="4">
        <f aca="true" t="shared" si="3" ref="R14:R19">P14*20%</f>
        <v>4638.8</v>
      </c>
      <c r="S14" s="4">
        <f t="shared" si="1"/>
        <v>8117.9</v>
      </c>
      <c r="T14" s="12">
        <f>J14*899</f>
        <v>1798</v>
      </c>
      <c r="U14" s="4"/>
      <c r="V14" s="4">
        <f>P14*N14</f>
        <v>9277.6</v>
      </c>
      <c r="W14" s="12"/>
      <c r="X14" s="12">
        <f t="shared" si="2"/>
        <v>70220.3</v>
      </c>
      <c r="Y14" s="4"/>
      <c r="Z14" s="4">
        <v>12120</v>
      </c>
    </row>
    <row r="15" spans="1:26" s="5" customFormat="1" ht="11.25">
      <c r="A15" s="2" t="s">
        <v>50</v>
      </c>
      <c r="B15" s="2" t="s">
        <v>17</v>
      </c>
      <c r="C15" s="17" t="s">
        <v>75</v>
      </c>
      <c r="D15" s="17" t="s">
        <v>6</v>
      </c>
      <c r="E15" s="2" t="s">
        <v>31</v>
      </c>
      <c r="F15" s="2" t="s">
        <v>5</v>
      </c>
      <c r="G15" s="3">
        <v>41699</v>
      </c>
      <c r="H15" s="21">
        <v>42063</v>
      </c>
      <c r="I15" s="32">
        <v>30</v>
      </c>
      <c r="J15" s="4"/>
      <c r="K15" s="4">
        <v>5</v>
      </c>
      <c r="L15" s="24">
        <v>6</v>
      </c>
      <c r="M15" s="10">
        <v>0.4006</v>
      </c>
      <c r="N15" s="10"/>
      <c r="O15" s="10" t="s">
        <v>34</v>
      </c>
      <c r="P15" s="18">
        <f>K15*12203</f>
        <v>61015</v>
      </c>
      <c r="Q15" s="4">
        <f t="shared" si="0"/>
        <v>24442.609</v>
      </c>
      <c r="R15" s="4">
        <f t="shared" si="3"/>
        <v>12203</v>
      </c>
      <c r="S15" s="4">
        <f t="shared" si="1"/>
        <v>21355.25</v>
      </c>
      <c r="T15" s="4">
        <f>K15*899</f>
        <v>4495</v>
      </c>
      <c r="U15" s="4"/>
      <c r="V15" s="4"/>
      <c r="W15" s="12"/>
      <c r="X15" s="12">
        <f t="shared" si="2"/>
        <v>123510.859</v>
      </c>
      <c r="Y15" s="4"/>
      <c r="Z15" s="4">
        <v>20336</v>
      </c>
    </row>
    <row r="16" spans="1:26" s="5" customFormat="1" ht="11.25">
      <c r="A16" s="2" t="s">
        <v>51</v>
      </c>
      <c r="B16" s="6" t="s">
        <v>17</v>
      </c>
      <c r="C16" s="17" t="s">
        <v>75</v>
      </c>
      <c r="D16" s="17" t="s">
        <v>6</v>
      </c>
      <c r="E16" s="2" t="s">
        <v>31</v>
      </c>
      <c r="F16" s="2" t="s">
        <v>5</v>
      </c>
      <c r="G16" s="3">
        <v>41699</v>
      </c>
      <c r="H16" s="21">
        <v>42063</v>
      </c>
      <c r="I16" s="32">
        <v>30</v>
      </c>
      <c r="J16" s="4"/>
      <c r="K16" s="4">
        <v>1</v>
      </c>
      <c r="L16" s="24">
        <v>2</v>
      </c>
      <c r="M16" s="10">
        <v>0.1342</v>
      </c>
      <c r="N16" s="10"/>
      <c r="O16" s="11" t="s">
        <v>34</v>
      </c>
      <c r="P16" s="18">
        <f>K16*12203</f>
        <v>12203</v>
      </c>
      <c r="Q16" s="4">
        <f t="shared" si="0"/>
        <v>1637.6426000000001</v>
      </c>
      <c r="R16" s="4">
        <f t="shared" si="3"/>
        <v>2440.6</v>
      </c>
      <c r="S16" s="4">
        <f t="shared" si="1"/>
        <v>4271.05</v>
      </c>
      <c r="T16" s="4">
        <f>K16*899</f>
        <v>899</v>
      </c>
      <c r="U16" s="4"/>
      <c r="V16" s="4"/>
      <c r="W16" s="12"/>
      <c r="X16" s="12">
        <f t="shared" si="2"/>
        <v>21451.2926</v>
      </c>
      <c r="Y16" s="4"/>
      <c r="Z16" s="4">
        <v>3513</v>
      </c>
    </row>
    <row r="17" spans="1:26" s="5" customFormat="1" ht="11.25">
      <c r="A17" s="2" t="s">
        <v>52</v>
      </c>
      <c r="B17" s="6" t="s">
        <v>17</v>
      </c>
      <c r="C17" s="17" t="s">
        <v>75</v>
      </c>
      <c r="D17" s="17" t="s">
        <v>6</v>
      </c>
      <c r="E17" s="2" t="s">
        <v>31</v>
      </c>
      <c r="F17" s="2" t="s">
        <v>5</v>
      </c>
      <c r="G17" s="3">
        <v>41699</v>
      </c>
      <c r="H17" s="21">
        <v>42063</v>
      </c>
      <c r="I17" s="32">
        <v>30</v>
      </c>
      <c r="J17" s="4"/>
      <c r="K17" s="4">
        <v>2</v>
      </c>
      <c r="L17" s="24">
        <v>3</v>
      </c>
      <c r="M17" s="10">
        <v>0.2008</v>
      </c>
      <c r="N17" s="10"/>
      <c r="O17" s="11" t="s">
        <v>34</v>
      </c>
      <c r="P17" s="18">
        <f>K17*12203</f>
        <v>24406</v>
      </c>
      <c r="Q17" s="4">
        <f t="shared" si="0"/>
        <v>4900.7248</v>
      </c>
      <c r="R17" s="4">
        <f t="shared" si="3"/>
        <v>4881.2</v>
      </c>
      <c r="S17" s="4">
        <f t="shared" si="1"/>
        <v>8542.1</v>
      </c>
      <c r="T17" s="4">
        <f>K17*899</f>
        <v>1798</v>
      </c>
      <c r="U17" s="4"/>
      <c r="V17" s="4"/>
      <c r="W17" s="12"/>
      <c r="X17" s="12">
        <f t="shared" si="2"/>
        <v>44528.0248</v>
      </c>
      <c r="Y17" s="4"/>
      <c r="Z17" s="4">
        <v>7243</v>
      </c>
    </row>
    <row r="18" spans="1:26" s="5" customFormat="1" ht="11.25">
      <c r="A18" s="2" t="s">
        <v>53</v>
      </c>
      <c r="B18" s="2" t="s">
        <v>17</v>
      </c>
      <c r="C18" s="17" t="s">
        <v>75</v>
      </c>
      <c r="D18" s="17" t="s">
        <v>6</v>
      </c>
      <c r="E18" s="2" t="s">
        <v>31</v>
      </c>
      <c r="F18" s="2" t="s">
        <v>5</v>
      </c>
      <c r="G18" s="3">
        <v>41699</v>
      </c>
      <c r="H18" s="21">
        <v>42063</v>
      </c>
      <c r="I18" s="32">
        <v>30</v>
      </c>
      <c r="J18" s="4"/>
      <c r="K18" s="4">
        <v>6</v>
      </c>
      <c r="L18" s="15"/>
      <c r="M18" s="16"/>
      <c r="N18" s="16"/>
      <c r="O18" s="10" t="s">
        <v>34</v>
      </c>
      <c r="P18" s="18">
        <f>K18*12203</f>
        <v>73218</v>
      </c>
      <c r="Q18" s="4"/>
      <c r="R18" s="4">
        <f t="shared" si="3"/>
        <v>14643.6</v>
      </c>
      <c r="S18" s="4">
        <f t="shared" si="1"/>
        <v>25626.3</v>
      </c>
      <c r="T18" s="4">
        <f>K18*899</f>
        <v>5394</v>
      </c>
      <c r="U18" s="4"/>
      <c r="V18" s="4"/>
      <c r="W18" s="12"/>
      <c r="X18" s="12">
        <f t="shared" si="2"/>
        <v>118881.90000000001</v>
      </c>
      <c r="Y18" s="4"/>
      <c r="Z18" s="4">
        <v>19326</v>
      </c>
    </row>
    <row r="19" spans="1:26" s="5" customFormat="1" ht="11.25">
      <c r="A19" s="2" t="s">
        <v>54</v>
      </c>
      <c r="B19" s="6" t="s">
        <v>17</v>
      </c>
      <c r="C19" s="17" t="s">
        <v>75</v>
      </c>
      <c r="D19" s="26" t="s">
        <v>6</v>
      </c>
      <c r="E19" s="6" t="s">
        <v>31</v>
      </c>
      <c r="F19" s="6" t="s">
        <v>5</v>
      </c>
      <c r="G19" s="3">
        <v>41699</v>
      </c>
      <c r="H19" s="21">
        <v>42063</v>
      </c>
      <c r="I19" s="32">
        <v>30</v>
      </c>
      <c r="J19" s="4"/>
      <c r="K19" s="4">
        <v>2</v>
      </c>
      <c r="L19" s="15"/>
      <c r="M19" s="16"/>
      <c r="N19" s="16"/>
      <c r="O19" s="11" t="s">
        <v>34</v>
      </c>
      <c r="P19" s="18">
        <f>K19*12203</f>
        <v>24406</v>
      </c>
      <c r="Q19" s="4"/>
      <c r="R19" s="4">
        <f t="shared" si="3"/>
        <v>4881.2</v>
      </c>
      <c r="S19" s="4">
        <f t="shared" si="1"/>
        <v>8542.1</v>
      </c>
      <c r="T19" s="4">
        <f>K19*899</f>
        <v>1798</v>
      </c>
      <c r="U19" s="4"/>
      <c r="V19" s="4"/>
      <c r="W19" s="12"/>
      <c r="X19" s="12">
        <f t="shared" si="2"/>
        <v>39627.3</v>
      </c>
      <c r="Y19" s="4"/>
      <c r="Z19" s="4">
        <v>6303</v>
      </c>
    </row>
    <row r="20" spans="1:26" s="5" customFormat="1" ht="11.25">
      <c r="A20" s="2" t="s">
        <v>55</v>
      </c>
      <c r="B20" s="6" t="s">
        <v>17</v>
      </c>
      <c r="C20" s="17" t="s">
        <v>76</v>
      </c>
      <c r="D20" s="17" t="s">
        <v>6</v>
      </c>
      <c r="E20" s="2" t="s">
        <v>31</v>
      </c>
      <c r="F20" s="2" t="s">
        <v>5</v>
      </c>
      <c r="G20" s="3">
        <v>41699</v>
      </c>
      <c r="H20" s="21">
        <v>42063</v>
      </c>
      <c r="I20" s="32">
        <v>30</v>
      </c>
      <c r="J20" s="4">
        <v>2</v>
      </c>
      <c r="K20" s="4"/>
      <c r="L20" s="24">
        <v>3</v>
      </c>
      <c r="M20" s="10">
        <v>0.2008</v>
      </c>
      <c r="N20" s="16"/>
      <c r="O20" s="11" t="s">
        <v>34</v>
      </c>
      <c r="P20" s="18">
        <f>J20*11597</f>
        <v>23194</v>
      </c>
      <c r="Q20" s="4">
        <f>P20*M20</f>
        <v>4657.3552</v>
      </c>
      <c r="R20" s="4">
        <f>P20*20%</f>
        <v>4638.8</v>
      </c>
      <c r="S20" s="4">
        <f t="shared" si="1"/>
        <v>8117.9</v>
      </c>
      <c r="T20" s="4">
        <f>J20*899</f>
        <v>1798</v>
      </c>
      <c r="U20" s="4"/>
      <c r="V20" s="4"/>
      <c r="W20" s="12"/>
      <c r="X20" s="12">
        <f t="shared" si="2"/>
        <v>42406.055199999995</v>
      </c>
      <c r="Y20" s="4"/>
      <c r="Z20" s="4">
        <v>6965</v>
      </c>
    </row>
    <row r="21" spans="1:26" ht="11.25">
      <c r="A21" s="2" t="s">
        <v>36</v>
      </c>
      <c r="B21" s="6" t="s">
        <v>17</v>
      </c>
      <c r="C21" s="17" t="s">
        <v>7</v>
      </c>
      <c r="D21" s="17" t="s">
        <v>6</v>
      </c>
      <c r="E21" s="2" t="s">
        <v>31</v>
      </c>
      <c r="F21" s="2" t="s">
        <v>5</v>
      </c>
      <c r="G21" s="3">
        <v>41699</v>
      </c>
      <c r="H21" s="21">
        <v>42063</v>
      </c>
      <c r="I21" s="32">
        <v>30</v>
      </c>
      <c r="J21" s="4">
        <v>2</v>
      </c>
      <c r="K21" s="4"/>
      <c r="L21" s="4">
        <v>4</v>
      </c>
      <c r="M21" s="10">
        <v>0.2674</v>
      </c>
      <c r="N21" s="10">
        <v>0.0231</v>
      </c>
      <c r="O21" s="11" t="s">
        <v>34</v>
      </c>
      <c r="P21" s="18">
        <f>J21*11597</f>
        <v>23194</v>
      </c>
      <c r="Q21" s="4">
        <f>P21*M21</f>
        <v>6202.075600000001</v>
      </c>
      <c r="R21" s="4">
        <f>P21*10%</f>
        <v>2319.4</v>
      </c>
      <c r="S21" s="4">
        <f t="shared" si="1"/>
        <v>8117.9</v>
      </c>
      <c r="T21" s="12">
        <f>J21*899</f>
        <v>1798</v>
      </c>
      <c r="U21" s="4"/>
      <c r="V21" s="4">
        <f>P21*N21</f>
        <v>535.7814</v>
      </c>
      <c r="W21" s="12"/>
      <c r="X21" s="12">
        <f t="shared" si="2"/>
        <v>42167.157</v>
      </c>
      <c r="Y21" s="4"/>
      <c r="Z21" s="4">
        <v>7348</v>
      </c>
    </row>
    <row r="22" spans="1:26" ht="11.25">
      <c r="A22" s="2" t="s">
        <v>56</v>
      </c>
      <c r="B22" s="2" t="s">
        <v>17</v>
      </c>
      <c r="C22" s="17" t="s">
        <v>75</v>
      </c>
      <c r="D22" s="17" t="s">
        <v>6</v>
      </c>
      <c r="E22" s="2" t="s">
        <v>31</v>
      </c>
      <c r="F22" s="2" t="s">
        <v>5</v>
      </c>
      <c r="G22" s="3">
        <v>41699</v>
      </c>
      <c r="H22" s="21">
        <v>42063</v>
      </c>
      <c r="I22" s="32">
        <v>30</v>
      </c>
      <c r="J22" s="4"/>
      <c r="K22" s="4">
        <v>3</v>
      </c>
      <c r="L22" s="4">
        <v>3</v>
      </c>
      <c r="M22" s="10">
        <v>0.2008</v>
      </c>
      <c r="N22" s="10">
        <v>0.0039</v>
      </c>
      <c r="O22" s="10" t="s">
        <v>34</v>
      </c>
      <c r="P22" s="18">
        <f>K22*12203</f>
        <v>36609</v>
      </c>
      <c r="Q22" s="4">
        <f>P22*M22</f>
        <v>7351.0872</v>
      </c>
      <c r="R22" s="4">
        <f>P22*20%</f>
        <v>7321.8</v>
      </c>
      <c r="S22" s="4">
        <f t="shared" si="1"/>
        <v>12813.15</v>
      </c>
      <c r="T22" s="4">
        <f>K22*899</f>
        <v>2697</v>
      </c>
      <c r="U22" s="4"/>
      <c r="V22" s="4">
        <f>P22*N22</f>
        <v>142.77509999999998</v>
      </c>
      <c r="W22" s="12"/>
      <c r="X22" s="12">
        <f t="shared" si="2"/>
        <v>66934.8123</v>
      </c>
      <c r="Y22" s="4"/>
      <c r="Z22" s="4">
        <v>10891</v>
      </c>
    </row>
    <row r="23" spans="1:26" ht="11.25">
      <c r="A23" s="2" t="s">
        <v>57</v>
      </c>
      <c r="B23" s="6" t="s">
        <v>17</v>
      </c>
      <c r="C23" s="17" t="s">
        <v>78</v>
      </c>
      <c r="D23" s="26" t="s">
        <v>6</v>
      </c>
      <c r="E23" s="6" t="s">
        <v>31</v>
      </c>
      <c r="F23" s="6" t="s">
        <v>5</v>
      </c>
      <c r="G23" s="3">
        <v>41708</v>
      </c>
      <c r="H23" s="21">
        <v>42063</v>
      </c>
      <c r="I23" s="32">
        <v>20</v>
      </c>
      <c r="J23" s="4">
        <v>6</v>
      </c>
      <c r="K23" s="4"/>
      <c r="L23" s="4">
        <v>3</v>
      </c>
      <c r="M23" s="10">
        <v>0.2008</v>
      </c>
      <c r="N23" s="10"/>
      <c r="O23" s="11" t="s">
        <v>34</v>
      </c>
      <c r="P23" s="18">
        <v>48707</v>
      </c>
      <c r="Q23" s="4">
        <f>P23*M23</f>
        <v>9780.365600000001</v>
      </c>
      <c r="R23" s="4">
        <v>10437</v>
      </c>
      <c r="S23" s="4">
        <f t="shared" si="1"/>
        <v>17047.45</v>
      </c>
      <c r="T23" s="12">
        <v>3776</v>
      </c>
      <c r="U23" s="4"/>
      <c r="V23" s="4"/>
      <c r="W23" s="12"/>
      <c r="X23" s="12">
        <f t="shared" si="2"/>
        <v>89747.8156</v>
      </c>
      <c r="Y23" s="4"/>
      <c r="Z23" s="4">
        <v>15180</v>
      </c>
    </row>
    <row r="24" spans="1:26" ht="11.25">
      <c r="A24" s="2" t="s">
        <v>58</v>
      </c>
      <c r="B24" s="2" t="s">
        <v>17</v>
      </c>
      <c r="C24" s="17" t="s">
        <v>77</v>
      </c>
      <c r="D24" s="17" t="s">
        <v>6</v>
      </c>
      <c r="E24" s="2" t="s">
        <v>31</v>
      </c>
      <c r="F24" s="2" t="s">
        <v>5</v>
      </c>
      <c r="G24" s="3">
        <v>41708</v>
      </c>
      <c r="H24" s="21">
        <v>42063</v>
      </c>
      <c r="I24" s="32">
        <v>21</v>
      </c>
      <c r="J24" s="4">
        <v>2</v>
      </c>
      <c r="K24" s="4"/>
      <c r="L24" s="4">
        <v>3</v>
      </c>
      <c r="M24" s="10">
        <v>0.2008</v>
      </c>
      <c r="N24" s="10"/>
      <c r="O24" s="10" t="s">
        <v>34</v>
      </c>
      <c r="P24" s="18">
        <v>17009</v>
      </c>
      <c r="Q24" s="4">
        <f>P24*M24</f>
        <v>3415.4072</v>
      </c>
      <c r="R24" s="4">
        <v>2319</v>
      </c>
      <c r="S24" s="4">
        <f t="shared" si="1"/>
        <v>5953.15</v>
      </c>
      <c r="T24" s="4">
        <v>1319</v>
      </c>
      <c r="U24" s="4"/>
      <c r="V24" s="4"/>
      <c r="W24" s="12"/>
      <c r="X24" s="12">
        <f t="shared" si="2"/>
        <v>30015.557200000003</v>
      </c>
      <c r="Y24" s="4"/>
      <c r="Z24" s="4">
        <v>5107</v>
      </c>
    </row>
    <row r="25" spans="1:26" ht="11.25">
      <c r="A25" s="2" t="s">
        <v>59</v>
      </c>
      <c r="B25" s="6" t="s">
        <v>17</v>
      </c>
      <c r="C25" s="17" t="s">
        <v>78</v>
      </c>
      <c r="D25" s="17" t="s">
        <v>6</v>
      </c>
      <c r="E25" s="2" t="s">
        <v>31</v>
      </c>
      <c r="F25" s="2" t="s">
        <v>5</v>
      </c>
      <c r="G25" s="3">
        <v>41701</v>
      </c>
      <c r="H25" s="21">
        <v>42063</v>
      </c>
      <c r="I25" s="32">
        <v>28</v>
      </c>
      <c r="J25" s="4">
        <v>40</v>
      </c>
      <c r="K25" s="4"/>
      <c r="L25" s="4"/>
      <c r="M25" s="10"/>
      <c r="N25" s="10"/>
      <c r="O25" s="11" t="s">
        <v>34</v>
      </c>
      <c r="P25" s="18">
        <v>448417</v>
      </c>
      <c r="Q25" s="4"/>
      <c r="R25" s="4">
        <v>69582</v>
      </c>
      <c r="S25" s="4">
        <f t="shared" si="1"/>
        <v>156945.94999999998</v>
      </c>
      <c r="T25" s="12">
        <v>34761</v>
      </c>
      <c r="U25" s="4"/>
      <c r="V25" s="4"/>
      <c r="W25" s="12"/>
      <c r="X25" s="12">
        <f t="shared" si="2"/>
        <v>709705.95</v>
      </c>
      <c r="Y25" s="4"/>
      <c r="Z25" s="4">
        <v>116119</v>
      </c>
    </row>
    <row r="26" spans="1:26" ht="11.25">
      <c r="A26" s="2" t="s">
        <v>60</v>
      </c>
      <c r="B26" s="2" t="s">
        <v>17</v>
      </c>
      <c r="C26" s="17" t="s">
        <v>75</v>
      </c>
      <c r="D26" s="26" t="s">
        <v>6</v>
      </c>
      <c r="E26" s="6" t="s">
        <v>31</v>
      </c>
      <c r="F26" s="6" t="s">
        <v>5</v>
      </c>
      <c r="G26" s="3">
        <v>41699</v>
      </c>
      <c r="H26" s="21">
        <v>42063</v>
      </c>
      <c r="I26" s="32">
        <v>30</v>
      </c>
      <c r="J26" s="4"/>
      <c r="K26" s="4">
        <v>2</v>
      </c>
      <c r="L26" s="4">
        <v>8</v>
      </c>
      <c r="M26" s="10">
        <v>0.5338</v>
      </c>
      <c r="N26" s="10">
        <v>0.2234</v>
      </c>
      <c r="O26" s="10" t="s">
        <v>34</v>
      </c>
      <c r="P26" s="18">
        <f>K26*12203</f>
        <v>24406</v>
      </c>
      <c r="Q26" s="4">
        <f aca="true" t="shared" si="4" ref="Q26:Q42">P26*M26</f>
        <v>13027.922800000002</v>
      </c>
      <c r="R26" s="4">
        <f>P26*20%</f>
        <v>4881.2</v>
      </c>
      <c r="S26" s="4">
        <f t="shared" si="1"/>
        <v>8542.1</v>
      </c>
      <c r="T26" s="4">
        <f>K26*899</f>
        <v>1798</v>
      </c>
      <c r="U26" s="4"/>
      <c r="V26" s="4">
        <f>P26*N26</f>
        <v>5452.3004</v>
      </c>
      <c r="W26" s="12"/>
      <c r="X26" s="12">
        <f t="shared" si="2"/>
        <v>58107.523199999996</v>
      </c>
      <c r="Y26" s="4"/>
      <c r="Z26" s="4">
        <v>9836</v>
      </c>
    </row>
    <row r="27" spans="1:26" ht="11.25">
      <c r="A27" s="2" t="s">
        <v>61</v>
      </c>
      <c r="B27" s="6" t="s">
        <v>17</v>
      </c>
      <c r="C27" s="17" t="s">
        <v>75</v>
      </c>
      <c r="D27" s="17" t="s">
        <v>6</v>
      </c>
      <c r="E27" s="2" t="s">
        <v>31</v>
      </c>
      <c r="F27" s="2" t="s">
        <v>5</v>
      </c>
      <c r="G27" s="3">
        <v>41699</v>
      </c>
      <c r="H27" s="21">
        <v>42063</v>
      </c>
      <c r="I27" s="32">
        <v>30</v>
      </c>
      <c r="J27" s="4"/>
      <c r="K27" s="4">
        <v>4</v>
      </c>
      <c r="L27" s="4">
        <v>4</v>
      </c>
      <c r="M27" s="10">
        <v>0.2674</v>
      </c>
      <c r="N27" s="10"/>
      <c r="O27" s="11" t="s">
        <v>34</v>
      </c>
      <c r="P27" s="18">
        <f>K27*12203</f>
        <v>48812</v>
      </c>
      <c r="Q27" s="4">
        <f t="shared" si="4"/>
        <v>13052.328800000001</v>
      </c>
      <c r="R27" s="4">
        <f>P27*20%</f>
        <v>9762.4</v>
      </c>
      <c r="S27" s="4">
        <f t="shared" si="1"/>
        <v>17084.2</v>
      </c>
      <c r="T27" s="12">
        <f>K27*899</f>
        <v>3596</v>
      </c>
      <c r="U27" s="4"/>
      <c r="V27" s="4"/>
      <c r="W27" s="12"/>
      <c r="X27" s="12">
        <f t="shared" si="2"/>
        <v>92306.9288</v>
      </c>
      <c r="Y27" s="4"/>
      <c r="Z27" s="4">
        <v>15081</v>
      </c>
    </row>
    <row r="28" spans="1:26" ht="11.25">
      <c r="A28" s="2" t="s">
        <v>37</v>
      </c>
      <c r="B28" s="2" t="s">
        <v>17</v>
      </c>
      <c r="C28" s="17" t="s">
        <v>7</v>
      </c>
      <c r="D28" s="17" t="s">
        <v>6</v>
      </c>
      <c r="E28" s="2" t="s">
        <v>31</v>
      </c>
      <c r="F28" s="2" t="s">
        <v>5</v>
      </c>
      <c r="G28" s="3">
        <v>41699</v>
      </c>
      <c r="H28" s="21">
        <v>42063</v>
      </c>
      <c r="I28" s="32">
        <v>30</v>
      </c>
      <c r="J28" s="4">
        <v>2</v>
      </c>
      <c r="K28" s="4"/>
      <c r="L28" s="4">
        <v>4</v>
      </c>
      <c r="M28" s="10">
        <v>0.2674</v>
      </c>
      <c r="N28" s="10">
        <v>0</v>
      </c>
      <c r="O28" s="10" t="s">
        <v>34</v>
      </c>
      <c r="P28" s="18">
        <f aca="true" t="shared" si="5" ref="P28:P37">J28*11597</f>
        <v>23194</v>
      </c>
      <c r="Q28" s="4">
        <f t="shared" si="4"/>
        <v>6202.075600000001</v>
      </c>
      <c r="R28" s="4">
        <f>P28*10%</f>
        <v>2319.4</v>
      </c>
      <c r="S28" s="4">
        <f t="shared" si="1"/>
        <v>8117.9</v>
      </c>
      <c r="T28" s="4">
        <f aca="true" t="shared" si="6" ref="T28:T37">J28*899</f>
        <v>1798</v>
      </c>
      <c r="U28" s="4"/>
      <c r="V28" s="4"/>
      <c r="W28" s="12"/>
      <c r="X28" s="12">
        <f t="shared" si="2"/>
        <v>41631.3756</v>
      </c>
      <c r="Y28" s="4"/>
      <c r="Z28" s="4">
        <v>7265</v>
      </c>
    </row>
    <row r="29" spans="1:26" ht="11.25">
      <c r="A29" s="2" t="s">
        <v>35</v>
      </c>
      <c r="B29" s="6" t="s">
        <v>17</v>
      </c>
      <c r="C29" s="17" t="s">
        <v>7</v>
      </c>
      <c r="D29" s="26" t="s">
        <v>6</v>
      </c>
      <c r="E29" s="6" t="s">
        <v>31</v>
      </c>
      <c r="F29" s="6" t="s">
        <v>5</v>
      </c>
      <c r="G29" s="3">
        <v>41699</v>
      </c>
      <c r="H29" s="21">
        <v>42063</v>
      </c>
      <c r="I29" s="32">
        <v>30</v>
      </c>
      <c r="J29" s="4">
        <v>2</v>
      </c>
      <c r="K29" s="4"/>
      <c r="L29" s="4">
        <v>1</v>
      </c>
      <c r="M29" s="9">
        <v>0.0676</v>
      </c>
      <c r="N29" s="10">
        <v>0</v>
      </c>
      <c r="O29" s="11" t="s">
        <v>34</v>
      </c>
      <c r="P29" s="18">
        <f t="shared" si="5"/>
        <v>23194</v>
      </c>
      <c r="Q29" s="4">
        <f t="shared" si="4"/>
        <v>1567.9144</v>
      </c>
      <c r="R29" s="4">
        <f>P29*10%</f>
        <v>2319.4</v>
      </c>
      <c r="S29" s="4">
        <f t="shared" si="1"/>
        <v>8117.9</v>
      </c>
      <c r="T29" s="12">
        <f t="shared" si="6"/>
        <v>1798</v>
      </c>
      <c r="U29" s="4"/>
      <c r="V29" s="4"/>
      <c r="W29" s="12"/>
      <c r="X29" s="12">
        <f t="shared" si="2"/>
        <v>36997.214400000004</v>
      </c>
      <c r="Y29" s="4"/>
      <c r="Z29" s="4">
        <v>6335</v>
      </c>
    </row>
    <row r="30" spans="1:26" ht="11.25">
      <c r="A30" s="2" t="s">
        <v>38</v>
      </c>
      <c r="B30" s="2" t="s">
        <v>17</v>
      </c>
      <c r="C30" s="17" t="s">
        <v>44</v>
      </c>
      <c r="D30" s="17" t="s">
        <v>6</v>
      </c>
      <c r="E30" s="2" t="s">
        <v>31</v>
      </c>
      <c r="F30" s="2" t="s">
        <v>5</v>
      </c>
      <c r="G30" s="3">
        <v>41699</v>
      </c>
      <c r="H30" s="21">
        <v>42063</v>
      </c>
      <c r="I30" s="32">
        <v>30</v>
      </c>
      <c r="J30" s="4">
        <v>4</v>
      </c>
      <c r="K30" s="4"/>
      <c r="L30" s="4">
        <v>5</v>
      </c>
      <c r="M30" s="10">
        <v>0.334</v>
      </c>
      <c r="N30" s="10">
        <v>0.0238</v>
      </c>
      <c r="O30" s="10" t="s">
        <v>34</v>
      </c>
      <c r="P30" s="18">
        <f t="shared" si="5"/>
        <v>46388</v>
      </c>
      <c r="Q30" s="4">
        <f t="shared" si="4"/>
        <v>15493.592</v>
      </c>
      <c r="R30" s="4">
        <f>P30*10%</f>
        <v>4638.8</v>
      </c>
      <c r="S30" s="4">
        <f t="shared" si="1"/>
        <v>16235.8</v>
      </c>
      <c r="T30" s="4">
        <f t="shared" si="6"/>
        <v>3596</v>
      </c>
      <c r="U30" s="4"/>
      <c r="V30" s="4">
        <f>P30*N30</f>
        <v>1104.0344</v>
      </c>
      <c r="W30" s="12"/>
      <c r="X30" s="12">
        <f t="shared" si="2"/>
        <v>87456.22640000001</v>
      </c>
      <c r="Y30" s="4"/>
      <c r="Z30" s="4">
        <v>15131</v>
      </c>
    </row>
    <row r="31" spans="1:26" ht="11.25">
      <c r="A31" s="2" t="s">
        <v>62</v>
      </c>
      <c r="B31" s="6" t="s">
        <v>17</v>
      </c>
      <c r="C31" s="17" t="s">
        <v>77</v>
      </c>
      <c r="D31" s="17" t="s">
        <v>6</v>
      </c>
      <c r="E31" s="2" t="s">
        <v>31</v>
      </c>
      <c r="F31" s="2" t="s">
        <v>5</v>
      </c>
      <c r="G31" s="3">
        <v>41708</v>
      </c>
      <c r="H31" s="21">
        <v>42063</v>
      </c>
      <c r="I31" s="32">
        <v>21</v>
      </c>
      <c r="J31" s="4">
        <v>2</v>
      </c>
      <c r="K31" s="4"/>
      <c r="L31" s="4">
        <v>6</v>
      </c>
      <c r="M31" s="10">
        <v>0.4006</v>
      </c>
      <c r="N31" s="10"/>
      <c r="O31" s="11" t="s">
        <v>34</v>
      </c>
      <c r="P31" s="18">
        <v>17009</v>
      </c>
      <c r="Q31" s="4">
        <f t="shared" si="4"/>
        <v>6813.8054</v>
      </c>
      <c r="R31" s="4">
        <v>2319</v>
      </c>
      <c r="S31" s="4">
        <f t="shared" si="1"/>
        <v>5953.15</v>
      </c>
      <c r="T31" s="12">
        <v>1319</v>
      </c>
      <c r="U31" s="4"/>
      <c r="V31" s="4"/>
      <c r="W31" s="12"/>
      <c r="X31" s="12">
        <f t="shared" si="2"/>
        <v>33413.9554</v>
      </c>
      <c r="Y31" s="4"/>
      <c r="Z31" s="4">
        <v>5734</v>
      </c>
    </row>
    <row r="32" spans="1:26" ht="11.25">
      <c r="A32" s="2" t="s">
        <v>63</v>
      </c>
      <c r="B32" s="2" t="s">
        <v>17</v>
      </c>
      <c r="C32" s="17" t="s">
        <v>78</v>
      </c>
      <c r="D32" s="26" t="s">
        <v>6</v>
      </c>
      <c r="E32" s="6" t="s">
        <v>31</v>
      </c>
      <c r="F32" s="6" t="s">
        <v>5</v>
      </c>
      <c r="G32" s="3">
        <v>41708</v>
      </c>
      <c r="H32" s="21">
        <v>42063</v>
      </c>
      <c r="I32" s="32">
        <v>21</v>
      </c>
      <c r="J32" s="4">
        <v>5</v>
      </c>
      <c r="K32" s="4"/>
      <c r="L32" s="4">
        <v>4</v>
      </c>
      <c r="M32" s="10">
        <v>0.2674</v>
      </c>
      <c r="N32" s="10"/>
      <c r="O32" s="10" t="s">
        <v>34</v>
      </c>
      <c r="P32" s="18">
        <v>45522</v>
      </c>
      <c r="Q32" s="4">
        <v>11370</v>
      </c>
      <c r="R32" s="4">
        <v>8698</v>
      </c>
      <c r="S32" s="4">
        <v>14883</v>
      </c>
      <c r="T32" s="4">
        <v>3296</v>
      </c>
      <c r="U32" s="4"/>
      <c r="V32" s="4"/>
      <c r="W32" s="12"/>
      <c r="X32" s="12">
        <f t="shared" si="2"/>
        <v>83769</v>
      </c>
      <c r="Y32" s="4"/>
      <c r="Z32" s="4">
        <v>13167</v>
      </c>
    </row>
    <row r="33" spans="1:26" ht="11.25">
      <c r="A33" s="2" t="s">
        <v>64</v>
      </c>
      <c r="B33" s="6" t="s">
        <v>17</v>
      </c>
      <c r="C33" s="17" t="s">
        <v>76</v>
      </c>
      <c r="D33" s="17" t="s">
        <v>6</v>
      </c>
      <c r="E33" s="2" t="s">
        <v>31</v>
      </c>
      <c r="F33" s="2" t="s">
        <v>5</v>
      </c>
      <c r="G33" s="3">
        <v>41699</v>
      </c>
      <c r="H33" s="21">
        <v>42063</v>
      </c>
      <c r="I33" s="32">
        <v>30</v>
      </c>
      <c r="J33" s="4">
        <v>1</v>
      </c>
      <c r="K33" s="4"/>
      <c r="L33" s="4">
        <v>7</v>
      </c>
      <c r="M33" s="10">
        <v>0.4672</v>
      </c>
      <c r="N33" s="10">
        <v>0.0233</v>
      </c>
      <c r="O33" s="11" t="s">
        <v>34</v>
      </c>
      <c r="P33" s="18">
        <f t="shared" si="5"/>
        <v>11597</v>
      </c>
      <c r="Q33" s="4">
        <f>P33*M33</f>
        <v>5418.1184</v>
      </c>
      <c r="R33" s="4">
        <f>P33*20%</f>
        <v>2319.4</v>
      </c>
      <c r="S33" s="4">
        <f>P33*35%</f>
        <v>4058.95</v>
      </c>
      <c r="T33" s="4">
        <f t="shared" si="6"/>
        <v>899</v>
      </c>
      <c r="U33" s="4"/>
      <c r="V33" s="4">
        <f>P33*N33</f>
        <v>270.2101</v>
      </c>
      <c r="W33" s="12"/>
      <c r="X33" s="12">
        <f t="shared" si="2"/>
        <v>24562.6785</v>
      </c>
      <c r="Y33" s="4"/>
      <c r="Z33" s="4">
        <v>4102</v>
      </c>
    </row>
    <row r="34" spans="1:26" ht="11.25">
      <c r="A34" s="2" t="s">
        <v>39</v>
      </c>
      <c r="B34" s="2" t="s">
        <v>17</v>
      </c>
      <c r="C34" s="17" t="s">
        <v>44</v>
      </c>
      <c r="D34" s="17" t="s">
        <v>6</v>
      </c>
      <c r="E34" s="2" t="s">
        <v>31</v>
      </c>
      <c r="F34" s="2" t="s">
        <v>5</v>
      </c>
      <c r="G34" s="3">
        <v>41699</v>
      </c>
      <c r="H34" s="21">
        <v>42063</v>
      </c>
      <c r="I34" s="32">
        <v>30</v>
      </c>
      <c r="J34" s="4">
        <v>8</v>
      </c>
      <c r="K34" s="4"/>
      <c r="L34" s="4">
        <v>7</v>
      </c>
      <c r="M34" s="10">
        <v>0.4672</v>
      </c>
      <c r="N34" s="10">
        <v>0.1292</v>
      </c>
      <c r="O34" s="10" t="s">
        <v>34</v>
      </c>
      <c r="P34" s="18">
        <v>46388</v>
      </c>
      <c r="Q34" s="4">
        <f t="shared" si="4"/>
        <v>21672.4736</v>
      </c>
      <c r="R34" s="4">
        <f>P34*10%</f>
        <v>4638.8</v>
      </c>
      <c r="S34" s="4">
        <f t="shared" si="1"/>
        <v>16235.8</v>
      </c>
      <c r="T34" s="4">
        <v>3596</v>
      </c>
      <c r="U34" s="4"/>
      <c r="V34" s="4">
        <f>P34*N34</f>
        <v>5993.3296</v>
      </c>
      <c r="W34" s="12"/>
      <c r="X34" s="12">
        <f t="shared" si="2"/>
        <v>98524.4032</v>
      </c>
      <c r="Y34" s="4"/>
      <c r="Z34" s="4">
        <v>17153</v>
      </c>
    </row>
    <row r="35" spans="1:26" ht="11.25">
      <c r="A35" s="2" t="s">
        <v>65</v>
      </c>
      <c r="B35" s="6" t="s">
        <v>17</v>
      </c>
      <c r="C35" s="17" t="s">
        <v>78</v>
      </c>
      <c r="D35" s="26" t="s">
        <v>6</v>
      </c>
      <c r="E35" s="6" t="s">
        <v>31</v>
      </c>
      <c r="F35" s="6" t="s">
        <v>5</v>
      </c>
      <c r="G35" s="3">
        <v>41715</v>
      </c>
      <c r="H35" s="21">
        <v>42063</v>
      </c>
      <c r="I35" s="32">
        <v>14</v>
      </c>
      <c r="J35" s="4">
        <v>40</v>
      </c>
      <c r="K35" s="4"/>
      <c r="L35" s="4">
        <v>3</v>
      </c>
      <c r="M35" s="10">
        <v>0.2008</v>
      </c>
      <c r="N35" s="10"/>
      <c r="O35" s="11" t="s">
        <v>34</v>
      </c>
      <c r="P35" s="18">
        <v>231940</v>
      </c>
      <c r="Q35" s="4">
        <f t="shared" si="4"/>
        <v>46573.552</v>
      </c>
      <c r="R35" s="4">
        <v>69582</v>
      </c>
      <c r="S35" s="4">
        <f t="shared" si="1"/>
        <v>81179</v>
      </c>
      <c r="T35" s="12">
        <v>17980</v>
      </c>
      <c r="U35" s="4"/>
      <c r="V35" s="4"/>
      <c r="W35" s="12"/>
      <c r="X35" s="12">
        <f t="shared" si="2"/>
        <v>447254.552</v>
      </c>
      <c r="Y35" s="4"/>
      <c r="Z35" s="4">
        <v>70020</v>
      </c>
    </row>
    <row r="36" spans="1:26" ht="11.25">
      <c r="A36" s="2" t="s">
        <v>66</v>
      </c>
      <c r="B36" s="2" t="s">
        <v>17</v>
      </c>
      <c r="C36" s="17" t="s">
        <v>77</v>
      </c>
      <c r="D36" s="17" t="s">
        <v>6</v>
      </c>
      <c r="E36" s="2" t="s">
        <v>31</v>
      </c>
      <c r="F36" s="2" t="s">
        <v>5</v>
      </c>
      <c r="G36" s="3">
        <v>41708</v>
      </c>
      <c r="H36" s="21">
        <v>42063</v>
      </c>
      <c r="I36" s="32">
        <v>21</v>
      </c>
      <c r="J36" s="4">
        <v>9</v>
      </c>
      <c r="K36" s="4"/>
      <c r="L36" s="4">
        <v>1</v>
      </c>
      <c r="M36" s="10">
        <v>0.0676</v>
      </c>
      <c r="N36" s="10"/>
      <c r="O36" s="10" t="s">
        <v>34</v>
      </c>
      <c r="P36" s="18">
        <v>76540</v>
      </c>
      <c r="Q36" s="4">
        <f t="shared" si="4"/>
        <v>5174.103999999999</v>
      </c>
      <c r="R36" s="4">
        <v>10437</v>
      </c>
      <c r="S36" s="4">
        <f t="shared" si="1"/>
        <v>26789</v>
      </c>
      <c r="T36" s="4">
        <v>5933</v>
      </c>
      <c r="U36" s="4"/>
      <c r="V36" s="4"/>
      <c r="W36" s="12"/>
      <c r="X36" s="12">
        <f t="shared" si="2"/>
        <v>124873.10399999999</v>
      </c>
      <c r="Y36" s="4"/>
      <c r="Z36" s="4">
        <v>21102</v>
      </c>
    </row>
    <row r="37" spans="1:26" ht="11.25">
      <c r="A37" s="2" t="s">
        <v>8</v>
      </c>
      <c r="B37" s="6" t="s">
        <v>17</v>
      </c>
      <c r="C37" s="17" t="s">
        <v>7</v>
      </c>
      <c r="D37" s="17" t="s">
        <v>6</v>
      </c>
      <c r="E37" s="2" t="s">
        <v>31</v>
      </c>
      <c r="F37" s="2" t="s">
        <v>5</v>
      </c>
      <c r="G37" s="3">
        <v>41699</v>
      </c>
      <c r="H37" s="21">
        <v>42063</v>
      </c>
      <c r="I37" s="32">
        <v>30</v>
      </c>
      <c r="J37" s="4">
        <v>2</v>
      </c>
      <c r="K37" s="4"/>
      <c r="L37" s="4">
        <v>2</v>
      </c>
      <c r="M37" s="9">
        <v>0.1342</v>
      </c>
      <c r="N37" s="10">
        <v>0</v>
      </c>
      <c r="O37" s="11" t="s">
        <v>34</v>
      </c>
      <c r="P37" s="18">
        <f t="shared" si="5"/>
        <v>23194</v>
      </c>
      <c r="Q37" s="4">
        <f t="shared" si="4"/>
        <v>3112.6348000000003</v>
      </c>
      <c r="R37" s="4">
        <f>P37*10%</f>
        <v>2319.4</v>
      </c>
      <c r="S37" s="4">
        <f t="shared" si="1"/>
        <v>8117.9</v>
      </c>
      <c r="T37" s="12">
        <f t="shared" si="6"/>
        <v>1798</v>
      </c>
      <c r="U37" s="4"/>
      <c r="V37" s="4"/>
      <c r="W37" s="12"/>
      <c r="X37" s="12">
        <f t="shared" si="2"/>
        <v>38541.9348</v>
      </c>
      <c r="Y37" s="4"/>
      <c r="Z37" s="4">
        <v>6618</v>
      </c>
    </row>
    <row r="38" spans="1:26" ht="11.25">
      <c r="A38" s="2" t="s">
        <v>67</v>
      </c>
      <c r="B38" s="2" t="s">
        <v>17</v>
      </c>
      <c r="C38" s="17" t="s">
        <v>75</v>
      </c>
      <c r="D38" s="26" t="s">
        <v>6</v>
      </c>
      <c r="E38" s="6" t="s">
        <v>31</v>
      </c>
      <c r="F38" s="6" t="s">
        <v>5</v>
      </c>
      <c r="G38" s="3">
        <v>41699</v>
      </c>
      <c r="H38" s="21">
        <v>42063</v>
      </c>
      <c r="I38" s="32">
        <v>30</v>
      </c>
      <c r="J38" s="4"/>
      <c r="K38" s="4">
        <v>4</v>
      </c>
      <c r="L38" s="4">
        <v>11</v>
      </c>
      <c r="M38" s="9">
        <v>0.7336</v>
      </c>
      <c r="N38" s="10">
        <v>0.0825</v>
      </c>
      <c r="O38" s="10" t="s">
        <v>34</v>
      </c>
      <c r="P38" s="18">
        <f>K38*12203</f>
        <v>48812</v>
      </c>
      <c r="Q38" s="4">
        <f t="shared" si="4"/>
        <v>35808.4832</v>
      </c>
      <c r="R38" s="4">
        <f>P38*20%</f>
        <v>9762.4</v>
      </c>
      <c r="S38" s="4">
        <f t="shared" si="1"/>
        <v>17084.2</v>
      </c>
      <c r="T38" s="4">
        <f>K38*899</f>
        <v>3596</v>
      </c>
      <c r="U38" s="4"/>
      <c r="V38" s="4">
        <f>P38*N38</f>
        <v>4026.9900000000002</v>
      </c>
      <c r="W38" s="12"/>
      <c r="X38" s="12">
        <f t="shared" si="2"/>
        <v>119090.0732</v>
      </c>
      <c r="Y38" s="4"/>
      <c r="Z38" s="4">
        <v>20204</v>
      </c>
    </row>
    <row r="39" spans="1:26" ht="11.25">
      <c r="A39" s="30" t="s">
        <v>94</v>
      </c>
      <c r="B39" s="6" t="s">
        <v>17</v>
      </c>
      <c r="C39" s="17" t="s">
        <v>75</v>
      </c>
      <c r="D39" s="17" t="s">
        <v>6</v>
      </c>
      <c r="E39" s="2" t="s">
        <v>31</v>
      </c>
      <c r="F39" s="2" t="s">
        <v>5</v>
      </c>
      <c r="G39" s="3">
        <v>41699</v>
      </c>
      <c r="H39" s="21">
        <v>41759</v>
      </c>
      <c r="I39" s="32">
        <v>30</v>
      </c>
      <c r="J39" s="4"/>
      <c r="K39" s="4">
        <v>1</v>
      </c>
      <c r="L39" s="4">
        <v>12</v>
      </c>
      <c r="M39" s="9">
        <v>0.8002</v>
      </c>
      <c r="N39" s="10">
        <v>0.3916</v>
      </c>
      <c r="O39" s="11" t="s">
        <v>34</v>
      </c>
      <c r="P39" s="18">
        <f>K39*12203</f>
        <v>12203</v>
      </c>
      <c r="Q39" s="4">
        <f>P39*M39</f>
        <v>9764.8406</v>
      </c>
      <c r="R39" s="4">
        <f>P39*20%</f>
        <v>2440.6</v>
      </c>
      <c r="S39" s="4">
        <f>P39*35%</f>
        <v>4271.05</v>
      </c>
      <c r="T39" s="4">
        <f>K39*899</f>
        <v>899</v>
      </c>
      <c r="U39" s="4"/>
      <c r="V39" s="4">
        <f>P39*N39</f>
        <v>4778.6948</v>
      </c>
      <c r="W39" s="12"/>
      <c r="X39" s="12">
        <f t="shared" si="2"/>
        <v>34357.185399999995</v>
      </c>
      <c r="Y39" s="4"/>
      <c r="Z39" s="4">
        <v>5831</v>
      </c>
    </row>
    <row r="40" spans="1:26" ht="11.25">
      <c r="A40" s="2" t="s">
        <v>68</v>
      </c>
      <c r="B40" s="2" t="s">
        <v>17</v>
      </c>
      <c r="C40" s="17" t="s">
        <v>77</v>
      </c>
      <c r="D40" s="26" t="s">
        <v>6</v>
      </c>
      <c r="E40" s="6" t="s">
        <v>31</v>
      </c>
      <c r="F40" s="6" t="s">
        <v>5</v>
      </c>
      <c r="G40" s="3">
        <v>41708</v>
      </c>
      <c r="H40" s="21">
        <v>42063</v>
      </c>
      <c r="I40" s="32">
        <v>21</v>
      </c>
      <c r="J40" s="4">
        <v>2</v>
      </c>
      <c r="K40" s="4"/>
      <c r="L40" s="4">
        <v>4</v>
      </c>
      <c r="M40" s="25">
        <v>0.2674</v>
      </c>
      <c r="N40" s="10"/>
      <c r="O40" s="10" t="s">
        <v>34</v>
      </c>
      <c r="P40" s="18">
        <v>17009</v>
      </c>
      <c r="Q40" s="4">
        <f t="shared" si="4"/>
        <v>4548.2066</v>
      </c>
      <c r="R40" s="4">
        <v>2319</v>
      </c>
      <c r="S40" s="4">
        <f t="shared" si="1"/>
        <v>5953.15</v>
      </c>
      <c r="T40" s="12">
        <v>1319</v>
      </c>
      <c r="U40" s="4"/>
      <c r="V40" s="4"/>
      <c r="W40" s="12"/>
      <c r="X40" s="12">
        <f t="shared" si="2"/>
        <v>31148.3566</v>
      </c>
      <c r="Y40" s="4"/>
      <c r="Z40" s="4">
        <v>5328</v>
      </c>
    </row>
    <row r="41" spans="1:26" ht="11.25">
      <c r="A41" s="2" t="s">
        <v>69</v>
      </c>
      <c r="B41" s="6" t="s">
        <v>17</v>
      </c>
      <c r="C41" s="17" t="s">
        <v>76</v>
      </c>
      <c r="D41" s="17" t="s">
        <v>6</v>
      </c>
      <c r="E41" s="2" t="s">
        <v>31</v>
      </c>
      <c r="F41" s="2" t="s">
        <v>5</v>
      </c>
      <c r="G41" s="3">
        <v>41699</v>
      </c>
      <c r="H41" s="21">
        <v>42063</v>
      </c>
      <c r="I41" s="32">
        <v>30</v>
      </c>
      <c r="J41" s="4"/>
      <c r="K41" s="4">
        <v>2</v>
      </c>
      <c r="L41" s="4">
        <v>5</v>
      </c>
      <c r="M41" s="9">
        <v>0.334</v>
      </c>
      <c r="N41" s="10">
        <v>0.056</v>
      </c>
      <c r="O41" s="11" t="s">
        <v>34</v>
      </c>
      <c r="P41" s="18">
        <v>23194</v>
      </c>
      <c r="Q41" s="4">
        <f t="shared" si="4"/>
        <v>7746.796</v>
      </c>
      <c r="R41" s="4">
        <f>P41*20%</f>
        <v>4638.8</v>
      </c>
      <c r="S41" s="4">
        <f t="shared" si="1"/>
        <v>8117.9</v>
      </c>
      <c r="T41" s="4">
        <f>K41*899</f>
        <v>1798</v>
      </c>
      <c r="U41" s="4"/>
      <c r="V41" s="4">
        <f>P41*N41</f>
        <v>1298.864</v>
      </c>
      <c r="W41" s="12"/>
      <c r="X41" s="12">
        <f t="shared" si="2"/>
        <v>46794.36000000001</v>
      </c>
      <c r="Y41" s="4"/>
      <c r="Z41" s="4">
        <v>7791</v>
      </c>
    </row>
    <row r="42" spans="1:26" ht="11.25">
      <c r="A42" s="2" t="s">
        <v>40</v>
      </c>
      <c r="B42" s="2" t="s">
        <v>17</v>
      </c>
      <c r="C42" s="17" t="s">
        <v>44</v>
      </c>
      <c r="D42" s="26" t="s">
        <v>6</v>
      </c>
      <c r="E42" s="6" t="s">
        <v>31</v>
      </c>
      <c r="F42" s="6" t="s">
        <v>5</v>
      </c>
      <c r="G42" s="3">
        <v>41699</v>
      </c>
      <c r="H42" s="21">
        <v>42063</v>
      </c>
      <c r="I42" s="32">
        <v>30</v>
      </c>
      <c r="J42" s="4">
        <v>4</v>
      </c>
      <c r="K42" s="4"/>
      <c r="L42" s="4">
        <v>10</v>
      </c>
      <c r="M42" s="9">
        <v>0.667</v>
      </c>
      <c r="N42" s="10">
        <v>0.389</v>
      </c>
      <c r="O42" s="10" t="s">
        <v>34</v>
      </c>
      <c r="P42" s="18">
        <f aca="true" t="shared" si="7" ref="P42:P48">J42*11597</f>
        <v>46388</v>
      </c>
      <c r="Q42" s="4">
        <f t="shared" si="4"/>
        <v>30940.796000000002</v>
      </c>
      <c r="R42" s="4">
        <f aca="true" t="shared" si="8" ref="R42:R48">P42*10%</f>
        <v>4638.8</v>
      </c>
      <c r="S42" s="4">
        <f t="shared" si="1"/>
        <v>16235.8</v>
      </c>
      <c r="T42" s="12">
        <f aca="true" t="shared" si="9" ref="T42:T48">J42*899</f>
        <v>3596</v>
      </c>
      <c r="U42" s="4"/>
      <c r="V42" s="4">
        <f>P42*N42</f>
        <v>18044.932</v>
      </c>
      <c r="W42" s="12"/>
      <c r="X42" s="12">
        <f t="shared" si="2"/>
        <v>119844.32800000001</v>
      </c>
      <c r="Y42" s="4"/>
      <c r="Z42" s="4">
        <v>21048</v>
      </c>
    </row>
    <row r="43" spans="1:26" ht="11.25">
      <c r="A43" s="2" t="s">
        <v>70</v>
      </c>
      <c r="B43" s="6" t="s">
        <v>17</v>
      </c>
      <c r="C43" s="17" t="s">
        <v>77</v>
      </c>
      <c r="D43" s="17" t="s">
        <v>6</v>
      </c>
      <c r="E43" s="2" t="s">
        <v>31</v>
      </c>
      <c r="F43" s="2" t="s">
        <v>5</v>
      </c>
      <c r="G43" s="3">
        <v>41708</v>
      </c>
      <c r="H43" s="21">
        <v>42063</v>
      </c>
      <c r="I43" s="32">
        <v>21</v>
      </c>
      <c r="J43" s="4">
        <v>4</v>
      </c>
      <c r="K43" s="4"/>
      <c r="L43" s="4"/>
      <c r="M43" s="25"/>
      <c r="N43" s="10"/>
      <c r="O43" s="11" t="s">
        <v>34</v>
      </c>
      <c r="P43" s="18">
        <v>34018</v>
      </c>
      <c r="Q43" s="4"/>
      <c r="R43" s="4">
        <v>4639</v>
      </c>
      <c r="S43" s="4">
        <f t="shared" si="1"/>
        <v>11906.3</v>
      </c>
      <c r="T43" s="4">
        <v>2637</v>
      </c>
      <c r="U43" s="4"/>
      <c r="V43" s="4"/>
      <c r="W43" s="12"/>
      <c r="X43" s="12">
        <f t="shared" si="2"/>
        <v>53200.3</v>
      </c>
      <c r="Y43" s="4"/>
      <c r="Z43" s="4">
        <v>9003</v>
      </c>
    </row>
    <row r="44" spans="1:26" ht="11.25">
      <c r="A44" s="2" t="s">
        <v>9</v>
      </c>
      <c r="B44" s="2" t="s">
        <v>17</v>
      </c>
      <c r="C44" s="17" t="s">
        <v>7</v>
      </c>
      <c r="D44" s="26" t="s">
        <v>6</v>
      </c>
      <c r="E44" s="6" t="s">
        <v>31</v>
      </c>
      <c r="F44" s="6" t="s">
        <v>5</v>
      </c>
      <c r="G44" s="3">
        <v>41699</v>
      </c>
      <c r="H44" s="21">
        <v>42063</v>
      </c>
      <c r="I44" s="32">
        <v>30</v>
      </c>
      <c r="J44" s="4">
        <v>2</v>
      </c>
      <c r="K44" s="4"/>
      <c r="L44" s="4">
        <v>15</v>
      </c>
      <c r="M44" s="9">
        <v>1</v>
      </c>
      <c r="N44" s="10">
        <v>0.1305</v>
      </c>
      <c r="O44" s="10" t="s">
        <v>34</v>
      </c>
      <c r="P44" s="18">
        <f t="shared" si="7"/>
        <v>23194</v>
      </c>
      <c r="Q44" s="4">
        <f aca="true" t="shared" si="10" ref="Q44:Q51">P44*M44</f>
        <v>23194</v>
      </c>
      <c r="R44" s="4">
        <f t="shared" si="8"/>
        <v>2319.4</v>
      </c>
      <c r="S44" s="4">
        <f t="shared" si="1"/>
        <v>8117.9</v>
      </c>
      <c r="T44" s="12">
        <f t="shared" si="9"/>
        <v>1798</v>
      </c>
      <c r="U44" s="4"/>
      <c r="V44" s="4">
        <f>P44*N44</f>
        <v>3026.817</v>
      </c>
      <c r="W44" s="12"/>
      <c r="X44" s="12">
        <f t="shared" si="2"/>
        <v>61650.117000000006</v>
      </c>
      <c r="Y44" s="4"/>
      <c r="Z44" s="4">
        <v>10964</v>
      </c>
    </row>
    <row r="45" spans="1:26" ht="11.25">
      <c r="A45" s="2" t="s">
        <v>41</v>
      </c>
      <c r="B45" s="6" t="s">
        <v>17</v>
      </c>
      <c r="C45" s="17" t="s">
        <v>7</v>
      </c>
      <c r="D45" s="17" t="s">
        <v>6</v>
      </c>
      <c r="E45" s="2" t="s">
        <v>31</v>
      </c>
      <c r="F45" s="2" t="s">
        <v>5</v>
      </c>
      <c r="G45" s="3">
        <v>41699</v>
      </c>
      <c r="H45" s="21">
        <v>42063</v>
      </c>
      <c r="I45" s="32">
        <v>30</v>
      </c>
      <c r="J45" s="4">
        <v>2</v>
      </c>
      <c r="K45" s="4"/>
      <c r="L45" s="13">
        <v>15</v>
      </c>
      <c r="M45" s="9">
        <v>1</v>
      </c>
      <c r="N45" s="9">
        <v>0.3966</v>
      </c>
      <c r="O45" s="11" t="s">
        <v>34</v>
      </c>
      <c r="P45" s="18">
        <f t="shared" si="7"/>
        <v>23194</v>
      </c>
      <c r="Q45" s="4">
        <f t="shared" si="10"/>
        <v>23194</v>
      </c>
      <c r="R45" s="4">
        <f t="shared" si="8"/>
        <v>2319.4</v>
      </c>
      <c r="S45" s="4">
        <f t="shared" si="1"/>
        <v>8117.9</v>
      </c>
      <c r="T45" s="4">
        <f t="shared" si="9"/>
        <v>1798</v>
      </c>
      <c r="U45" s="4"/>
      <c r="V45" s="4">
        <f>P45*N45</f>
        <v>9198.7404</v>
      </c>
      <c r="W45" s="12"/>
      <c r="X45" s="12">
        <f t="shared" si="2"/>
        <v>67822.0404</v>
      </c>
      <c r="Y45" s="4"/>
      <c r="Z45" s="4">
        <v>11967</v>
      </c>
    </row>
    <row r="46" spans="1:26" ht="11.25">
      <c r="A46" s="2" t="s">
        <v>42</v>
      </c>
      <c r="B46" s="2" t="s">
        <v>17</v>
      </c>
      <c r="C46" s="17" t="s">
        <v>44</v>
      </c>
      <c r="D46" s="26" t="s">
        <v>6</v>
      </c>
      <c r="E46" s="6" t="s">
        <v>31</v>
      </c>
      <c r="F46" s="6" t="s">
        <v>5</v>
      </c>
      <c r="G46" s="3">
        <v>41699</v>
      </c>
      <c r="H46" s="21">
        <v>42063</v>
      </c>
      <c r="I46" s="32">
        <v>30</v>
      </c>
      <c r="J46" s="4">
        <v>4</v>
      </c>
      <c r="K46" s="4"/>
      <c r="L46" s="13">
        <v>6</v>
      </c>
      <c r="M46" s="9">
        <v>0.4006</v>
      </c>
      <c r="N46" s="9">
        <v>0.0107</v>
      </c>
      <c r="O46" s="10" t="s">
        <v>34</v>
      </c>
      <c r="P46" s="18">
        <f t="shared" si="7"/>
        <v>46388</v>
      </c>
      <c r="Q46" s="4">
        <f t="shared" si="10"/>
        <v>18583.0328</v>
      </c>
      <c r="R46" s="4">
        <f t="shared" si="8"/>
        <v>4638.8</v>
      </c>
      <c r="S46" s="4">
        <f t="shared" si="1"/>
        <v>16235.8</v>
      </c>
      <c r="T46" s="12">
        <f t="shared" si="9"/>
        <v>3596</v>
      </c>
      <c r="U46" s="4"/>
      <c r="V46" s="4">
        <f>P46*N46</f>
        <v>496.35159999999996</v>
      </c>
      <c r="W46" s="12"/>
      <c r="X46" s="12">
        <f t="shared" si="2"/>
        <v>89937.9844</v>
      </c>
      <c r="Y46" s="4"/>
      <c r="Z46" s="4">
        <v>15763</v>
      </c>
    </row>
    <row r="47" spans="1:26" ht="11.25">
      <c r="A47" s="30" t="s">
        <v>95</v>
      </c>
      <c r="B47" s="6" t="s">
        <v>17</v>
      </c>
      <c r="C47" s="17" t="s">
        <v>7</v>
      </c>
      <c r="D47" s="17" t="s">
        <v>6</v>
      </c>
      <c r="E47" s="2" t="s">
        <v>31</v>
      </c>
      <c r="F47" s="2" t="s">
        <v>5</v>
      </c>
      <c r="G47" s="3">
        <v>41730</v>
      </c>
      <c r="H47" s="21">
        <v>41820</v>
      </c>
      <c r="I47" s="32">
        <v>30</v>
      </c>
      <c r="J47" s="4">
        <v>2</v>
      </c>
      <c r="K47" s="4"/>
      <c r="L47" s="13">
        <v>1</v>
      </c>
      <c r="M47" s="9">
        <v>0.0676</v>
      </c>
      <c r="N47" s="9">
        <v>0.0055</v>
      </c>
      <c r="O47" s="11" t="s">
        <v>34</v>
      </c>
      <c r="P47" s="18">
        <f t="shared" si="7"/>
        <v>23194</v>
      </c>
      <c r="Q47" s="4">
        <f t="shared" si="10"/>
        <v>1567.9144</v>
      </c>
      <c r="R47" s="4">
        <f t="shared" si="8"/>
        <v>2319.4</v>
      </c>
      <c r="S47" s="4">
        <f t="shared" si="1"/>
        <v>8117.9</v>
      </c>
      <c r="T47" s="12">
        <f t="shared" si="9"/>
        <v>1798</v>
      </c>
      <c r="U47" s="4"/>
      <c r="V47" s="4">
        <f>P47*N47</f>
        <v>127.567</v>
      </c>
      <c r="W47" s="12"/>
      <c r="X47" s="12">
        <f t="shared" si="2"/>
        <v>37124.78140000001</v>
      </c>
      <c r="Y47" s="4"/>
      <c r="Z47" s="4">
        <v>6359</v>
      </c>
    </row>
    <row r="48" spans="1:26" ht="11.25">
      <c r="A48" s="2" t="s">
        <v>43</v>
      </c>
      <c r="B48" s="2" t="s">
        <v>17</v>
      </c>
      <c r="C48" s="17" t="s">
        <v>44</v>
      </c>
      <c r="D48" s="17" t="s">
        <v>6</v>
      </c>
      <c r="E48" s="2" t="s">
        <v>31</v>
      </c>
      <c r="F48" s="2" t="s">
        <v>5</v>
      </c>
      <c r="G48" s="3">
        <v>41699</v>
      </c>
      <c r="H48" s="21">
        <v>42063</v>
      </c>
      <c r="I48" s="32">
        <v>30</v>
      </c>
      <c r="J48" s="4">
        <v>2</v>
      </c>
      <c r="K48" s="4"/>
      <c r="L48" s="13">
        <v>2</v>
      </c>
      <c r="M48" s="9">
        <v>0.1342</v>
      </c>
      <c r="N48" s="9">
        <v>0</v>
      </c>
      <c r="O48" s="10" t="s">
        <v>34</v>
      </c>
      <c r="P48" s="18">
        <f t="shared" si="7"/>
        <v>23194</v>
      </c>
      <c r="Q48" s="4">
        <f t="shared" si="10"/>
        <v>3112.6348000000003</v>
      </c>
      <c r="R48" s="4">
        <f t="shared" si="8"/>
        <v>2319.4</v>
      </c>
      <c r="S48" s="4">
        <f t="shared" si="1"/>
        <v>8117.9</v>
      </c>
      <c r="T48" s="4">
        <f t="shared" si="9"/>
        <v>1798</v>
      </c>
      <c r="U48" s="4"/>
      <c r="V48" s="4"/>
      <c r="W48" s="12"/>
      <c r="X48" s="12">
        <f t="shared" si="2"/>
        <v>38541.9348</v>
      </c>
      <c r="Y48" s="4"/>
      <c r="Z48" s="4">
        <v>6618</v>
      </c>
    </row>
    <row r="49" spans="1:26" ht="11.25">
      <c r="A49" s="2" t="s">
        <v>71</v>
      </c>
      <c r="B49" s="2" t="s">
        <v>17</v>
      </c>
      <c r="C49" s="20" t="s">
        <v>75</v>
      </c>
      <c r="D49" s="26" t="s">
        <v>6</v>
      </c>
      <c r="E49" s="6" t="s">
        <v>31</v>
      </c>
      <c r="F49" s="6" t="s">
        <v>5</v>
      </c>
      <c r="G49" s="3">
        <v>41699</v>
      </c>
      <c r="H49" s="21">
        <v>42063</v>
      </c>
      <c r="I49" s="32">
        <v>30</v>
      </c>
      <c r="J49" s="4"/>
      <c r="K49" s="4">
        <v>6</v>
      </c>
      <c r="L49" s="13">
        <v>12</v>
      </c>
      <c r="M49" s="9">
        <v>0.8002</v>
      </c>
      <c r="N49" s="9"/>
      <c r="O49" s="11" t="s">
        <v>34</v>
      </c>
      <c r="P49" s="18">
        <f>K49*12203</f>
        <v>73218</v>
      </c>
      <c r="Q49" s="4">
        <f t="shared" si="10"/>
        <v>58589.043600000005</v>
      </c>
      <c r="R49" s="4">
        <f>P49*20%</f>
        <v>14643.6</v>
      </c>
      <c r="S49" s="4">
        <f t="shared" si="1"/>
        <v>25626.3</v>
      </c>
      <c r="T49" s="12">
        <f>K49*899</f>
        <v>5394</v>
      </c>
      <c r="U49" s="4"/>
      <c r="V49" s="4"/>
      <c r="W49" s="12"/>
      <c r="X49" s="12">
        <f t="shared" si="2"/>
        <v>177470.9436</v>
      </c>
      <c r="Y49" s="4"/>
      <c r="Z49" s="4">
        <v>30025</v>
      </c>
    </row>
    <row r="50" spans="1:26" ht="11.25">
      <c r="A50" s="2" t="s">
        <v>72</v>
      </c>
      <c r="B50" s="6" t="s">
        <v>17</v>
      </c>
      <c r="C50" s="20" t="s">
        <v>75</v>
      </c>
      <c r="D50" s="17" t="s">
        <v>6</v>
      </c>
      <c r="E50" s="2" t="s">
        <v>31</v>
      </c>
      <c r="F50" s="2" t="s">
        <v>5</v>
      </c>
      <c r="G50" s="3">
        <v>41699</v>
      </c>
      <c r="H50" s="21">
        <v>42063</v>
      </c>
      <c r="I50" s="32">
        <v>30</v>
      </c>
      <c r="J50" s="4"/>
      <c r="K50" s="4">
        <v>1</v>
      </c>
      <c r="L50" s="13">
        <v>3</v>
      </c>
      <c r="M50" s="9">
        <v>0.2008</v>
      </c>
      <c r="N50" s="9"/>
      <c r="O50" s="11" t="s">
        <v>34</v>
      </c>
      <c r="P50" s="18">
        <f>K50*12203</f>
        <v>12203</v>
      </c>
      <c r="Q50" s="4">
        <f t="shared" si="10"/>
        <v>2450.3624</v>
      </c>
      <c r="R50" s="4">
        <f>P50*20%</f>
        <v>2440.6</v>
      </c>
      <c r="S50" s="4">
        <f t="shared" si="1"/>
        <v>4271.05</v>
      </c>
      <c r="T50" s="4">
        <f>K50*899</f>
        <v>899</v>
      </c>
      <c r="U50" s="4"/>
      <c r="V50" s="4"/>
      <c r="W50" s="12"/>
      <c r="X50" s="12">
        <f t="shared" si="2"/>
        <v>22264.0124</v>
      </c>
      <c r="Y50" s="4"/>
      <c r="Z50" s="4">
        <v>3622</v>
      </c>
    </row>
    <row r="51" spans="1:26" ht="11.25">
      <c r="A51" s="2" t="s">
        <v>73</v>
      </c>
      <c r="B51" s="2" t="s">
        <v>17</v>
      </c>
      <c r="C51" s="17" t="s">
        <v>78</v>
      </c>
      <c r="D51" s="17" t="s">
        <v>6</v>
      </c>
      <c r="E51" s="2" t="s">
        <v>31</v>
      </c>
      <c r="F51" s="2" t="s">
        <v>5</v>
      </c>
      <c r="G51" s="3">
        <v>41708</v>
      </c>
      <c r="H51" s="21">
        <v>42063</v>
      </c>
      <c r="I51" s="32">
        <v>21</v>
      </c>
      <c r="J51" s="4">
        <v>4</v>
      </c>
      <c r="K51" s="4"/>
      <c r="L51" s="13">
        <v>11</v>
      </c>
      <c r="M51" s="9">
        <v>0.7336</v>
      </c>
      <c r="N51" s="9">
        <v>0.3802</v>
      </c>
      <c r="O51" s="10" t="s">
        <v>34</v>
      </c>
      <c r="P51" s="18">
        <v>34018</v>
      </c>
      <c r="Q51" s="4">
        <f t="shared" si="10"/>
        <v>24955.6048</v>
      </c>
      <c r="R51" s="4">
        <v>6958</v>
      </c>
      <c r="S51" s="4">
        <f t="shared" si="1"/>
        <v>11906.3</v>
      </c>
      <c r="T51" s="12">
        <v>2637</v>
      </c>
      <c r="U51" s="4"/>
      <c r="V51" s="4">
        <f>P51*N51</f>
        <v>12933.6436</v>
      </c>
      <c r="W51" s="12"/>
      <c r="X51" s="12">
        <f t="shared" si="2"/>
        <v>93408.5484</v>
      </c>
      <c r="Y51" s="4"/>
      <c r="Z51" s="4">
        <v>15976</v>
      </c>
    </row>
    <row r="52" spans="1:26" ht="11.25">
      <c r="A52" s="2" t="s">
        <v>89</v>
      </c>
      <c r="B52" s="6" t="s">
        <v>17</v>
      </c>
      <c r="C52" s="17" t="s">
        <v>75</v>
      </c>
      <c r="D52" s="17" t="s">
        <v>6</v>
      </c>
      <c r="E52" s="2" t="s">
        <v>31</v>
      </c>
      <c r="F52" s="2" t="s">
        <v>5</v>
      </c>
      <c r="G52" s="3">
        <v>41791</v>
      </c>
      <c r="H52" s="21">
        <v>41810</v>
      </c>
      <c r="I52" s="32">
        <v>30</v>
      </c>
      <c r="J52" s="4"/>
      <c r="K52" s="4">
        <v>3</v>
      </c>
      <c r="L52" s="13"/>
      <c r="M52" s="9"/>
      <c r="N52" s="9"/>
      <c r="O52" s="11" t="s">
        <v>34</v>
      </c>
      <c r="P52" s="18">
        <v>36609</v>
      </c>
      <c r="Q52" s="4">
        <f>P52*M52</f>
        <v>0</v>
      </c>
      <c r="R52" s="4">
        <v>7322</v>
      </c>
      <c r="S52" s="4">
        <f>P52*35%</f>
        <v>12813.15</v>
      </c>
      <c r="T52" s="4">
        <f>K52*899</f>
        <v>2697</v>
      </c>
      <c r="U52" s="4"/>
      <c r="V52" s="4"/>
      <c r="W52" s="12"/>
      <c r="X52" s="12">
        <f t="shared" si="2"/>
        <v>59441.15</v>
      </c>
      <c r="Y52" s="4"/>
      <c r="Z52" s="4">
        <v>9522</v>
      </c>
    </row>
    <row r="53" spans="1:26" ht="11.25">
      <c r="A53" s="2" t="s">
        <v>93</v>
      </c>
      <c r="B53" s="2" t="s">
        <v>17</v>
      </c>
      <c r="C53" s="17" t="s">
        <v>76</v>
      </c>
      <c r="D53" s="17" t="s">
        <v>6</v>
      </c>
      <c r="E53" s="2" t="s">
        <v>31</v>
      </c>
      <c r="F53" s="2" t="s">
        <v>5</v>
      </c>
      <c r="G53" s="3">
        <v>41699</v>
      </c>
      <c r="H53" s="21">
        <v>41820</v>
      </c>
      <c r="I53" s="32">
        <v>30</v>
      </c>
      <c r="J53" s="13">
        <v>2</v>
      </c>
      <c r="K53" s="13"/>
      <c r="L53" s="13"/>
      <c r="M53" s="9"/>
      <c r="N53" s="9"/>
      <c r="O53" s="10" t="s">
        <v>34</v>
      </c>
      <c r="P53" s="18">
        <f>J53*11597</f>
        <v>23194</v>
      </c>
      <c r="Q53" s="4">
        <f>P53*M53</f>
        <v>0</v>
      </c>
      <c r="R53" s="4">
        <v>4639</v>
      </c>
      <c r="S53" s="4">
        <f>P53*35%</f>
        <v>8117.9</v>
      </c>
      <c r="T53" s="12">
        <f>J53*899</f>
        <v>1798</v>
      </c>
      <c r="U53" s="13"/>
      <c r="V53" s="13"/>
      <c r="W53" s="31"/>
      <c r="X53" s="12">
        <f t="shared" si="2"/>
        <v>37748.9</v>
      </c>
      <c r="Y53" s="4"/>
      <c r="Z53" s="4">
        <v>6049</v>
      </c>
    </row>
    <row r="54" spans="1:26" ht="11.25">
      <c r="A54" s="2" t="s">
        <v>74</v>
      </c>
      <c r="B54" s="6" t="s">
        <v>17</v>
      </c>
      <c r="C54" s="13" t="s">
        <v>75</v>
      </c>
      <c r="D54" s="17" t="s">
        <v>6</v>
      </c>
      <c r="E54" s="2" t="s">
        <v>31</v>
      </c>
      <c r="F54" s="2" t="s">
        <v>5</v>
      </c>
      <c r="G54" s="3">
        <v>41699</v>
      </c>
      <c r="H54" s="21">
        <v>41820</v>
      </c>
      <c r="I54" s="32">
        <v>30</v>
      </c>
      <c r="J54" s="13">
        <v>6</v>
      </c>
      <c r="K54" s="13"/>
      <c r="L54" s="13">
        <v>2</v>
      </c>
      <c r="M54" s="9">
        <v>0.1342</v>
      </c>
      <c r="N54" s="9"/>
      <c r="O54" s="11" t="s">
        <v>34</v>
      </c>
      <c r="P54" s="18">
        <v>73218</v>
      </c>
      <c r="Q54" s="4">
        <v>9826</v>
      </c>
      <c r="R54" s="4">
        <v>14644</v>
      </c>
      <c r="S54" s="4">
        <f>P54*35%</f>
        <v>25626.3</v>
      </c>
      <c r="T54" s="12">
        <f>J54*899</f>
        <v>5394</v>
      </c>
      <c r="U54" s="13"/>
      <c r="V54" s="13"/>
      <c r="W54" s="31"/>
      <c r="X54" s="12">
        <f t="shared" si="2"/>
        <v>128708.3</v>
      </c>
      <c r="Y54" s="4"/>
      <c r="Z54" s="4">
        <v>21147</v>
      </c>
    </row>
    <row r="62" ht="11.25">
      <c r="A62" s="19"/>
    </row>
  </sheetData>
  <sheetProtection/>
  <mergeCells count="1">
    <mergeCell ref="C3:M3"/>
  </mergeCells>
  <printOptions/>
  <pageMargins left="0.75" right="0.75" top="1" bottom="1" header="0" footer="0"/>
  <pageSetup blackAndWhite="1" errors="NA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cp:lastPrinted>2014-11-05T19:11:27Z</cp:lastPrinted>
  <dcterms:created xsi:type="dcterms:W3CDTF">2011-08-02T21:20:06Z</dcterms:created>
  <dcterms:modified xsi:type="dcterms:W3CDTF">2014-11-25T19:55:39Z</dcterms:modified>
  <cp:category/>
  <cp:version/>
  <cp:contentType/>
  <cp:contentStatus/>
</cp:coreProperties>
</file>