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5320" windowHeight="14100" activeTab="0"/>
  </bookViews>
  <sheets>
    <sheet name="LIBRO   DE    REMUNERACIONES&#10;P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<sst xmlns="http://schemas.openxmlformats.org/spreadsheetml/2006/main" count="1544" uniqueCount="552">
  <si>
    <t>PERANCHIGUAY MONTIEL LILIANA  JUDITH</t>
  </si>
  <si>
    <t>13742075-9</t>
  </si>
  <si>
    <t>PEREZ GODOY ALEJANDRA SALOME</t>
  </si>
  <si>
    <t>7800508-4</t>
  </si>
  <si>
    <t>REYES FARIAS LUIS ALBERTO</t>
  </si>
  <si>
    <t>15589282-K</t>
  </si>
  <si>
    <t>RUBILAR OYARZO FLAVIA ANTONIA</t>
  </si>
  <si>
    <t>11596567-0</t>
  </si>
  <si>
    <t>RUIZ ALDERETE LUZ SANDRA</t>
  </si>
  <si>
    <t>AUXILIAR</t>
  </si>
  <si>
    <t>11544395-K</t>
  </si>
  <si>
    <t>TOLEDO TOLEDO GLORIA   JEANETT</t>
  </si>
  <si>
    <t>AUXILIAR SERVICIO</t>
  </si>
  <si>
    <t>14227445-0</t>
  </si>
  <si>
    <t>ULLOA ALMONACID NADIA ARLETT</t>
  </si>
  <si>
    <t>16397999-3</t>
  </si>
  <si>
    <t>WHITE GUEICHA MARION   DEL PILA</t>
  </si>
  <si>
    <t>SUPLENCIA</t>
  </si>
  <si>
    <t>8299897-7</t>
  </si>
  <si>
    <t>YONHSON HUICHAMAN LILIANA ORIETA</t>
  </si>
  <si>
    <t>SECRETARIA</t>
  </si>
  <si>
    <t>7945850-3</t>
  </si>
  <si>
    <t>AGUILA OJEDA JOSE     CARLOS</t>
  </si>
  <si>
    <t>COD.TRABAJO ESTAB</t>
  </si>
  <si>
    <t>PARADOCENTE</t>
  </si>
  <si>
    <t>15487115-2</t>
  </si>
  <si>
    <t>AGUILAR GONZALEZ LUIS PATRICIO</t>
  </si>
  <si>
    <t>CHOFER</t>
  </si>
  <si>
    <t>12934163-7</t>
  </si>
  <si>
    <t>AGUILAR OYARZO LUISA    DEL CARM</t>
  </si>
  <si>
    <t>10297599-5</t>
  </si>
  <si>
    <t>AGUILLON TRONCOSO NOEMI    ADONIS</t>
  </si>
  <si>
    <t>CONTRATA</t>
  </si>
  <si>
    <t>10438784-5</t>
  </si>
  <si>
    <t>ANCAPICHUN CHEUQUIAN MADRIELA ESTER</t>
  </si>
  <si>
    <t>6827453-2</t>
  </si>
  <si>
    <t>ASENCIO ORTIZ EDMUNDO  ERARDO</t>
  </si>
  <si>
    <t>15767894-9</t>
  </si>
  <si>
    <t>BAEZ MALDONADO PATRICIA DEL CARM</t>
  </si>
  <si>
    <t>16524074-K</t>
  </si>
  <si>
    <t>CACERES OYARZO CARLA ANDREA</t>
  </si>
  <si>
    <t>16873347-K</t>
  </si>
  <si>
    <t>CO¥UECAR CO¥UECAR EDUARDO  JAVIER</t>
  </si>
  <si>
    <t>ASIST.EDUCACION</t>
  </si>
  <si>
    <t>12572258-K</t>
  </si>
  <si>
    <t>CORTES JARA PATRICIA SOLEDAD</t>
  </si>
  <si>
    <t>6896345-1</t>
  </si>
  <si>
    <t>COVASICH DIAZ MARIA    ALICIA</t>
  </si>
  <si>
    <t>15767851-5</t>
  </si>
  <si>
    <t>ESPINOZA CAHUAS PAULINA CRISTINA</t>
  </si>
  <si>
    <t>12538724-1</t>
  </si>
  <si>
    <t>FERNANDEZ BARRIA LORENA VERONICA</t>
  </si>
  <si>
    <t>13738919-3</t>
  </si>
  <si>
    <t>FERNANDEZ BARRIA MARCELO ALFONSO</t>
  </si>
  <si>
    <t>6621704-3</t>
  </si>
  <si>
    <t>FERNANDEZ RODRIGUEZ MARIO</t>
  </si>
  <si>
    <t>7321112-3</t>
  </si>
  <si>
    <t>FUENTES ULLOA MARIA    LUISA</t>
  </si>
  <si>
    <t>8486943-0</t>
  </si>
  <si>
    <t>GARCIA BOHLE RUTH     WALESKA</t>
  </si>
  <si>
    <t>AUXILIAR DENTAL</t>
  </si>
  <si>
    <t>MENDEZ URIBE ENOX ALEJANDRO</t>
  </si>
  <si>
    <t>7437212-0</t>
  </si>
  <si>
    <t>MORENO SOTO MARIA ELIANA</t>
  </si>
  <si>
    <t>16403588-3</t>
  </si>
  <si>
    <t>NARANJO ULLOA MONICA   ANDREA</t>
  </si>
  <si>
    <t>AYUDANTE PARVUL</t>
  </si>
  <si>
    <t>13405274-0</t>
  </si>
  <si>
    <t>OYARZO OJEDA ISMENIA  ESTERLINA</t>
  </si>
  <si>
    <t>10404738-6</t>
  </si>
  <si>
    <t>PEREZ GUENUL JOSE ARCIDES</t>
  </si>
  <si>
    <t>10898367-1</t>
  </si>
  <si>
    <t>QUEZADA MARTINEZ ANA SUSANA</t>
  </si>
  <si>
    <t>13122641-1</t>
  </si>
  <si>
    <t>RUIZ MAYORGA CRISTIAN ENRIQUE</t>
  </si>
  <si>
    <t>15814147-7</t>
  </si>
  <si>
    <t>RUIZ VILLEGAS DORIS EDITH</t>
  </si>
  <si>
    <t>8918403-7</t>
  </si>
  <si>
    <t>SALDIVIA ANTIMAN JOSE BERTI</t>
  </si>
  <si>
    <t>15495945-9</t>
  </si>
  <si>
    <t>SANDOVAL CASTILLO PAULA MARISOL</t>
  </si>
  <si>
    <t>14373189-8</t>
  </si>
  <si>
    <t>SANDOVAL CIFUENTES BLANCA   MARGARITA</t>
  </si>
  <si>
    <t>7527798-9</t>
  </si>
  <si>
    <t>SOTO RIVERA HEBERT IVAN</t>
  </si>
  <si>
    <t>8032435-9</t>
  </si>
  <si>
    <t>SOTO SOTO JORGE SEGUNDO</t>
  </si>
  <si>
    <t>CARPINTERO</t>
  </si>
  <si>
    <t>14265677-9</t>
  </si>
  <si>
    <t>URIBE VARGAS MARIETA IRENE</t>
  </si>
  <si>
    <t>10760908-3</t>
  </si>
  <si>
    <t>VALENZUELA ASENCIO ROSA     LIDIA</t>
  </si>
  <si>
    <t>7055109-8</t>
  </si>
  <si>
    <t>VALLEJOS TRIVIÑO ESTELA</t>
  </si>
  <si>
    <t>7379929-5</t>
  </si>
  <si>
    <t>VARGAS BARRIA PATRICIA</t>
  </si>
  <si>
    <t>12539557-0</t>
  </si>
  <si>
    <t>VARGAS RUIZ BERNARDITA DEL CARM</t>
  </si>
  <si>
    <t>12422779-8</t>
  </si>
  <si>
    <t>VELASQUEZ VIDAL MIRTHA   MAGLENI</t>
  </si>
  <si>
    <t>16671289-0</t>
  </si>
  <si>
    <t>VENEGAS TRIVIÑO INES DEL CARMEN</t>
  </si>
  <si>
    <t>13159336-8</t>
  </si>
  <si>
    <t>VERA JARAMILLO CLAUDIA ALEJANDRA</t>
  </si>
  <si>
    <t>6478740-3</t>
  </si>
  <si>
    <t>ZUÑIGA ABURTO LUIS ERARDO</t>
  </si>
  <si>
    <t>8010993-8</t>
  </si>
  <si>
    <t>ALMONACID MIRANDA HERNAN SERGIO</t>
  </si>
  <si>
    <t>ESCUELA AULEN</t>
  </si>
  <si>
    <t>14510715-6</t>
  </si>
  <si>
    <t>ARJEL ARJEL MARITZA OLAYA</t>
  </si>
  <si>
    <t>8478448-6</t>
  </si>
  <si>
    <t>DIMTER HALLER IRENE DEL CARME</t>
  </si>
  <si>
    <t>15990372-9</t>
  </si>
  <si>
    <t>MANSILLA LEVIN PABLA MARCELA</t>
  </si>
  <si>
    <t>15571237-6</t>
  </si>
  <si>
    <t>OYARZO NUÑEZ ROSARIO</t>
  </si>
  <si>
    <t>13169021-5</t>
  </si>
  <si>
    <t>OYARZO OYARZO MARIA    ORIETA</t>
  </si>
  <si>
    <t>7009287-5</t>
  </si>
  <si>
    <t>RUIZ MONTAÑA HECTOR MOISES</t>
  </si>
  <si>
    <t>8423727-2</t>
  </si>
  <si>
    <t>Tipo</t>
  </si>
  <si>
    <t>Dias</t>
  </si>
  <si>
    <t>Total</t>
  </si>
  <si>
    <t xml:space="preserve">     Base</t>
  </si>
  <si>
    <t>%</t>
  </si>
  <si>
    <t>RUT</t>
  </si>
  <si>
    <t>Nombre del Empleado</t>
  </si>
  <si>
    <t>Departamento</t>
  </si>
  <si>
    <t xml:space="preserve">  Haberes</t>
  </si>
  <si>
    <t>13322253-7</t>
  </si>
  <si>
    <t>CID MARTINEZ CARLOS ALBERTO</t>
  </si>
  <si>
    <t>DAEM ADMINISTRACION</t>
  </si>
  <si>
    <t>PLANTA</t>
  </si>
  <si>
    <t>DOCENTE</t>
  </si>
  <si>
    <t>15299420-6</t>
  </si>
  <si>
    <t>FAUNDEZ MANSILLA CLAUDIA ANDREA</t>
  </si>
  <si>
    <t>COD.TRABAJO DAEM</t>
  </si>
  <si>
    <t>ADMINISTRATIVO</t>
  </si>
  <si>
    <t>15301212-1</t>
  </si>
  <si>
    <t>HOTT CATALAN JOSE EDUARDO</t>
  </si>
  <si>
    <t>INFORMATICO</t>
  </si>
  <si>
    <t>11118300-7</t>
  </si>
  <si>
    <t>NORIEGA GALINDO EDITH MARCELA</t>
  </si>
  <si>
    <t>13323718-6</t>
  </si>
  <si>
    <t>11691184-1</t>
  </si>
  <si>
    <t>ALTAMIRANO GONZALEZ ALVARO   FABIAN</t>
  </si>
  <si>
    <t>6948997-4</t>
  </si>
  <si>
    <t>ALVARADO MELIAN LUZ  MARINA</t>
  </si>
  <si>
    <t>7764329-K</t>
  </si>
  <si>
    <t>AVENDAÑO DUMENES MARIA MIRIAM</t>
  </si>
  <si>
    <t>15767834-5</t>
  </si>
  <si>
    <t>BARRIENTOS OJEDA MARILYN  HEREN</t>
  </si>
  <si>
    <t>15767845-0</t>
  </si>
  <si>
    <t>COÑUECAR MALDONADO PAMELA   SUSANA</t>
  </si>
  <si>
    <t>9103877-3</t>
  </si>
  <si>
    <t>ESTRADA HUENTEO JOSE     RIGOBERT</t>
  </si>
  <si>
    <t>MAESTRO CARP</t>
  </si>
  <si>
    <t>8117840-2</t>
  </si>
  <si>
    <t>FUENTES BARRIA ADELA    DEL PILA</t>
  </si>
  <si>
    <t>15737430-3</t>
  </si>
  <si>
    <t>GONZALEZ PAULSEN JULIO CARLOS</t>
  </si>
  <si>
    <t>9197236-0</t>
  </si>
  <si>
    <t>GUERRERO ROJEL SILVIA   DEL CARM</t>
  </si>
  <si>
    <t>10274180-3</t>
  </si>
  <si>
    <t>HAASE CARDENAS JESSICA  VALESKA</t>
  </si>
  <si>
    <t>15512081-9</t>
  </si>
  <si>
    <t>HERRERA VALDEBENITO ALEXIS</t>
  </si>
  <si>
    <t>INSPECTOR</t>
  </si>
  <si>
    <t>12756212-1</t>
  </si>
  <si>
    <t>MANSILLA RUIZ MONICA XIMENA</t>
  </si>
  <si>
    <t>6757258-0</t>
  </si>
  <si>
    <t>MARTINEZ BARRIA EUFEMIA  DEL CARMEN</t>
  </si>
  <si>
    <t>14328005-5</t>
  </si>
  <si>
    <t>NAVARRO SALGADO GLORIA ELISABETH</t>
  </si>
  <si>
    <t>8510067-K</t>
  </si>
  <si>
    <t>OPORTUS HERNANDEZ MIRIAM   ELIANA</t>
  </si>
  <si>
    <t>12933939-K</t>
  </si>
  <si>
    <t>OYARZO VARGAS JUAN CARLOS</t>
  </si>
  <si>
    <t>13736833-1</t>
  </si>
  <si>
    <t>OYARZO VARGAS MARIA    VIRGINIA</t>
  </si>
  <si>
    <t>11310205-5</t>
  </si>
  <si>
    <t>OYARZO VARGAS NICOLAS  ANTONIO</t>
  </si>
  <si>
    <t>10065986-7</t>
  </si>
  <si>
    <t>PAREDES JARA JONNY WENCESLAO</t>
  </si>
  <si>
    <t>13609252-9</t>
  </si>
  <si>
    <t>REYES GONZALEZ JESSICA JOHANA</t>
  </si>
  <si>
    <t>9010961-8</t>
  </si>
  <si>
    <t>SERON ALVARADO RAUL DAVID</t>
  </si>
  <si>
    <t>13406444-7</t>
  </si>
  <si>
    <t>SOTO SOTO LUIS     EDUARDO</t>
  </si>
  <si>
    <t>13736889-7</t>
  </si>
  <si>
    <t>URIBE OYARZO DORALISA PAOLA</t>
  </si>
  <si>
    <t>15732274-5</t>
  </si>
  <si>
    <t>VEGA ANTIAS CAROLINA MET-SU</t>
  </si>
  <si>
    <t>15300123-5</t>
  </si>
  <si>
    <t>VELASQUEZ NAHUELPAN MARIA CRISTINA</t>
  </si>
  <si>
    <t>14087770-0</t>
  </si>
  <si>
    <t>ZUÑIGA ZUÑIGA ALICIA   DEL CARM</t>
  </si>
  <si>
    <t>12021021-1</t>
  </si>
  <si>
    <t>ZUÑIGA ZUÑIGA MARIA MARGARITA</t>
  </si>
  <si>
    <t>8177944-9</t>
  </si>
  <si>
    <t>MENDEZ GUELET MARIA    SOFIA</t>
  </si>
  <si>
    <t>10163529-5</t>
  </si>
  <si>
    <t>GOMEZ BARRIA MARGOTH  ARIELA</t>
  </si>
  <si>
    <t>11928794-4</t>
  </si>
  <si>
    <t>GONZALEZ NAVARRO MABEL    CRISTINA</t>
  </si>
  <si>
    <t>14041840-4</t>
  </si>
  <si>
    <t>GONZALEZ SANHUEZA PATRICIA DOMENICA</t>
  </si>
  <si>
    <t>18744306-7</t>
  </si>
  <si>
    <t>HIGUERA VALDEBENITO MARCELO FABIAN</t>
  </si>
  <si>
    <t>14595851-2</t>
  </si>
  <si>
    <t>HUEICHAO LINCOVIL CLAUDIA ANDREA</t>
  </si>
  <si>
    <t>13593784-3</t>
  </si>
  <si>
    <t>LEIVA TOLEDO ISAIAS   EDUARDO</t>
  </si>
  <si>
    <t>14407925-6</t>
  </si>
  <si>
    <t>MALDONADO MUÑOZ EMERITA DEL CARMEN</t>
  </si>
  <si>
    <t>BIBLIOTECARIO</t>
  </si>
  <si>
    <t>6584148-7</t>
  </si>
  <si>
    <t>MANZANEZ YAÑEZ LUIS</t>
  </si>
  <si>
    <t>10456033-4</t>
  </si>
  <si>
    <t>10825114-K</t>
  </si>
  <si>
    <t>BAÑARES MARRIAN ARIEL JOAQUIN</t>
  </si>
  <si>
    <t>11713490-3</t>
  </si>
  <si>
    <t>BARRIA TELLEZ JUAN ALBERTO</t>
  </si>
  <si>
    <t>7666358-0</t>
  </si>
  <si>
    <t>BILLIK FOLATRE ROSA     SUSANA</t>
  </si>
  <si>
    <t>13913860-0</t>
  </si>
  <si>
    <t>BORQUEZ VALDES CLAUDIO ANIBAL</t>
  </si>
  <si>
    <t>5243223-5</t>
  </si>
  <si>
    <t>BUSTAMANTE ANDRADE GABRIEL  ARCANGEL</t>
  </si>
  <si>
    <t>13967484-7</t>
  </si>
  <si>
    <t>BUSTAMANTE LEIVA MARIA    TERESA</t>
  </si>
  <si>
    <t>13825388-0</t>
  </si>
  <si>
    <t>CALBUCURA CALBUCURA ERNESTO HUGO</t>
  </si>
  <si>
    <t>10249359-1</t>
  </si>
  <si>
    <t>CHAVEZ CARCAMO RENE EDGARDO</t>
  </si>
  <si>
    <t>13593781-9</t>
  </si>
  <si>
    <t>EMHART TRIVIÑO ALEJANDRA CRISTINA</t>
  </si>
  <si>
    <t>16047129-8</t>
  </si>
  <si>
    <t>ESCARATE VEGA JOSEFINA LILY</t>
  </si>
  <si>
    <t>9462398-7</t>
  </si>
  <si>
    <t>FERNANDEZ GONZALEZ MARIA EUGENIA</t>
  </si>
  <si>
    <t>11707402-1</t>
  </si>
  <si>
    <t>FIGUEROA MELGAREJO CLAUDIA GLORIA</t>
  </si>
  <si>
    <t>11927381-1</t>
  </si>
  <si>
    <t>FLORES SOTO FABIOLA ANDREA</t>
  </si>
  <si>
    <t>13120241-5</t>
  </si>
  <si>
    <t>GONZALEZ PEREZ RAUL ARMANDO</t>
  </si>
  <si>
    <t>13433204-2</t>
  </si>
  <si>
    <t>KRAUTZ CABRERA PAMELA ALEJANDRA</t>
  </si>
  <si>
    <t>12026600-4</t>
  </si>
  <si>
    <t>LAGOS BASTIAS ANDRES ALFREDO</t>
  </si>
  <si>
    <t>12384370-3</t>
  </si>
  <si>
    <t>LAGOS ORTEGA MARIA    LUISA</t>
  </si>
  <si>
    <t>12933291-3</t>
  </si>
  <si>
    <t>LEIVA GARCIA MARICEL ADRIANA</t>
  </si>
  <si>
    <t>13966750-6</t>
  </si>
  <si>
    <t>MARDONES GALLARDO LAURA ANDREA</t>
  </si>
  <si>
    <t>6306371-1</t>
  </si>
  <si>
    <t>MECIAS CID NICOLAS  ANTONIO</t>
  </si>
  <si>
    <t>9723743-3</t>
  </si>
  <si>
    <t>MOLINA FIGUEROA SANDRA ODETTE</t>
  </si>
  <si>
    <t>12072017-1</t>
  </si>
  <si>
    <t>MORAGA COFRE LORENA   YANETH</t>
  </si>
  <si>
    <t>14441346-6</t>
  </si>
  <si>
    <t>MORENO NUÑEZ CAROLINA ANDREA</t>
  </si>
  <si>
    <t>10915532-2</t>
  </si>
  <si>
    <t>OJEDA OTAROLA MIGUEL ANDRES</t>
  </si>
  <si>
    <t>11545521-4</t>
  </si>
  <si>
    <t>PERANCHIGU HUEICHA OLIVIA   DEL SOCO</t>
  </si>
  <si>
    <t>5971063-K</t>
  </si>
  <si>
    <t>PEREZ FERNANDEZ MIGUEL</t>
  </si>
  <si>
    <t>9305195-5</t>
  </si>
  <si>
    <t>PINEDA MUÑOZ ANA MARIA</t>
  </si>
  <si>
    <t>13636418-9</t>
  </si>
  <si>
    <t>QUIJADA MORA JOVANA</t>
  </si>
  <si>
    <t>14227612-7</t>
  </si>
  <si>
    <t>REBOLLEDO OSSES FERNANDA PATRICIA</t>
  </si>
  <si>
    <t>15288749-3</t>
  </si>
  <si>
    <t>SALDIVIA ASTORGA JOSE     HERIBERT</t>
  </si>
  <si>
    <t>16194705-9</t>
  </si>
  <si>
    <t>SERRANO SOTO DANTE PATRICIO</t>
  </si>
  <si>
    <t>12646326-K</t>
  </si>
  <si>
    <t>VELASQUEZ GUZMAN MARCELA</t>
  </si>
  <si>
    <t>12934790-2</t>
  </si>
  <si>
    <t>VILLAGRAN URIBE LEONARDO FLAVIO</t>
  </si>
  <si>
    <t>12390797-3</t>
  </si>
  <si>
    <t>LEIVA TOLEDO EVA      ISABEL</t>
  </si>
  <si>
    <t>15666329-8</t>
  </si>
  <si>
    <t>SOTO ALMONACID JENNIFER ANDREA</t>
  </si>
  <si>
    <t>8839204-3</t>
  </si>
  <si>
    <t>VEGAS MUÑOZ HECTOR</t>
  </si>
  <si>
    <t>12759806-1</t>
  </si>
  <si>
    <t>CALBUCURA MORALES JOSE EMILIANO</t>
  </si>
  <si>
    <t>15285849-3</t>
  </si>
  <si>
    <t>HUINAO CALHUANTE MARIA    LUZ</t>
  </si>
  <si>
    <t>10256774-9</t>
  </si>
  <si>
    <t>RUIZ AGUILA JOSE</t>
  </si>
  <si>
    <t>LLANCAPANI RUIZ ADELA    DEL CARM</t>
  </si>
  <si>
    <t>13169073-8</t>
  </si>
  <si>
    <t>MALDONADO MUÑOZ LUIS ARTEMIO</t>
  </si>
  <si>
    <t>14088560-6</t>
  </si>
  <si>
    <t>TORRES COÑUECAR LUIS HUMBERTO</t>
  </si>
  <si>
    <t>16873364-K</t>
  </si>
  <si>
    <t>WHITE GUERRERO FABIAN   LORENZO</t>
  </si>
  <si>
    <t>TRIPULANTE NAV</t>
  </si>
  <si>
    <t>10321987-6</t>
  </si>
  <si>
    <t>AGUERO AGUERO MARIA    ROSA</t>
  </si>
  <si>
    <t>16101437-0</t>
  </si>
  <si>
    <t>CALBUCURA GONZALEZ MARITZA  ESTELA</t>
  </si>
  <si>
    <t>7492871-4</t>
  </si>
  <si>
    <t>SOTOMAYOR BARRIENTOS JOSE     JAIME</t>
  </si>
  <si>
    <t>12390845-7</t>
  </si>
  <si>
    <t>ALMONACID VILLEGAS MISAEL GARDO</t>
  </si>
  <si>
    <t>13408348-4</t>
  </si>
  <si>
    <t>GONZALEZ OYARZUN GLORIA   ISABEL</t>
  </si>
  <si>
    <t>15292473-9</t>
  </si>
  <si>
    <t>GUTIERREZ MALDONADO MARCELA  ESVETH</t>
  </si>
  <si>
    <t>15292387-2</t>
  </si>
  <si>
    <t>GUTIERREZ MALDONADO MARLI    ESTER</t>
  </si>
  <si>
    <t>9835227-9</t>
  </si>
  <si>
    <t>HUERQUE MALDONADO RUBEN MARIO</t>
  </si>
  <si>
    <t>5586067-K</t>
  </si>
  <si>
    <t>REYES MARTINEZ ROBERTO</t>
  </si>
  <si>
    <t>10936735-4</t>
  </si>
  <si>
    <t>RIVERA ECHEVERRIA JACQUELINE</t>
  </si>
  <si>
    <t>10330972-7</t>
  </si>
  <si>
    <t>SANTANDER BASTIAS ELISA DEL CARMEN</t>
  </si>
  <si>
    <t>11692945-7</t>
  </si>
  <si>
    <t>MARIMAN ESPAÑA FLOR     BLANCA</t>
  </si>
  <si>
    <t>5390733-4</t>
  </si>
  <si>
    <t>RUIZ BAEZA YOLANDA  DEL ROSA</t>
  </si>
  <si>
    <t>7218756-3</t>
  </si>
  <si>
    <t>VARGAS GUTIERREZ IDE DEL ROSARIO</t>
  </si>
  <si>
    <t>6324016-8</t>
  </si>
  <si>
    <t>GARAY OYARZUN ABRAHAM</t>
  </si>
  <si>
    <t>6141935-7</t>
  </si>
  <si>
    <t>MELIPILLAN PARANCAN JUAN</t>
  </si>
  <si>
    <t>8815496-7</t>
  </si>
  <si>
    <t>NAVARRO NAVARRO MARIA    BERNARDI</t>
  </si>
  <si>
    <t>13408355-7</t>
  </si>
  <si>
    <t>GUTIERREZ MALDONADO EVER     ALEXIS</t>
  </si>
  <si>
    <t>15571130-2</t>
  </si>
  <si>
    <t>HUINAO SANCHEZ MARIA    DEL TRAN</t>
  </si>
  <si>
    <t>ESCUELA QUETEN</t>
  </si>
  <si>
    <t>6930772-8</t>
  </si>
  <si>
    <t>TOLEDO GALLARDO NORMA    INGRID</t>
  </si>
  <si>
    <t>12345815-K</t>
  </si>
  <si>
    <t>PROSCHLE ZUÑIGA GLORIA   ISABEL</t>
  </si>
  <si>
    <t>ESCUELA QUIACA</t>
  </si>
  <si>
    <t>11713810-0</t>
  </si>
  <si>
    <t>GUTIERREZ URIBE MAURICIO FEDERICO</t>
  </si>
  <si>
    <t>12759722-7</t>
  </si>
  <si>
    <t>VARGAS GONZALEZ CECILIA  DEL CARM</t>
  </si>
  <si>
    <t>17324392-8</t>
  </si>
  <si>
    <t>ARJEL ARJEL VANESSA  DEL CARM</t>
  </si>
  <si>
    <t>10477340-0</t>
  </si>
  <si>
    <t>SUBIABRE SUBIABRE HORIANA  DEL CARM</t>
  </si>
  <si>
    <t>15250162-5</t>
  </si>
  <si>
    <t>SOTO VEGA ROGELIO ARIEL</t>
  </si>
  <si>
    <t>ESCUELA HUINAY</t>
  </si>
  <si>
    <t>12169767-K</t>
  </si>
  <si>
    <t>ARGEL VARGAS PATRICIA DE LOURD</t>
  </si>
  <si>
    <t>ESCUELA LA POZA</t>
  </si>
  <si>
    <t>10807307-1</t>
  </si>
  <si>
    <t>URIBE URIBE PATRICIA CLEMENTI</t>
  </si>
  <si>
    <t>10633694-6</t>
  </si>
  <si>
    <t>ACUÑA TORRES LUIS LEANDRO</t>
  </si>
  <si>
    <t>10173356-4</t>
  </si>
  <si>
    <t>AGUILAR PEREZ WALESKA  ELIZABET</t>
  </si>
  <si>
    <t>9270467-K</t>
  </si>
  <si>
    <t>ALVEAL GUERRERO RUTH VIVIANA</t>
  </si>
  <si>
    <t>18460862-6</t>
  </si>
  <si>
    <t>ARGEL URIBE SENEN    EDUARDO</t>
  </si>
  <si>
    <t>SCHULZ BAHAMONDE CAROLA   ANDREA</t>
  </si>
  <si>
    <t>15288280-7</t>
  </si>
  <si>
    <t>TOLEDO CUMICHEO LILIAN VANESA</t>
  </si>
  <si>
    <t>6362441-1</t>
  </si>
  <si>
    <t>IBACACHE GALVEZ MANUEL   ANTONIO</t>
  </si>
  <si>
    <t>8979502-8</t>
  </si>
  <si>
    <t>PERANCHIGUAY MARIN MARIA TERESA</t>
  </si>
  <si>
    <t>14227095-1</t>
  </si>
  <si>
    <t>ALMONACID ALMONACID PABLO    ANDRES</t>
  </si>
  <si>
    <t>15571239-2</t>
  </si>
  <si>
    <t>ARJEL MANSILLA FERNANDO JAVIER</t>
  </si>
  <si>
    <t>15997519-3</t>
  </si>
  <si>
    <t>CAHUAS SAEZ VICTOR HERNAN</t>
  </si>
  <si>
    <t>15941554-6</t>
  </si>
  <si>
    <t>GATICA SOTO TERESA   ANGELICA</t>
  </si>
  <si>
    <t>11690809-3</t>
  </si>
  <si>
    <t>LONCON ALVARADO JUANA EDITH</t>
  </si>
  <si>
    <t>14225121-3</t>
  </si>
  <si>
    <t>LONCON ALVARADO LUZ ELIANA</t>
  </si>
  <si>
    <t>15726416-8</t>
  </si>
  <si>
    <t>MONTERO PEÑALOZA ANABEL YASNAYA</t>
  </si>
  <si>
    <t>16101416-8</t>
  </si>
  <si>
    <t>SOTO SOTO MACARENA BEATRIZ</t>
  </si>
  <si>
    <t>7069963-K</t>
  </si>
  <si>
    <t>VERA TORRES RAUL ARMANDO</t>
  </si>
  <si>
    <t>7668790-0</t>
  </si>
  <si>
    <t>ALVARADO OYARZUN ALICIA   RAQUEL</t>
  </si>
  <si>
    <t>12759762-6</t>
  </si>
  <si>
    <t>LEIVA PEREZ ROSANA MARIBEL</t>
  </si>
  <si>
    <t>13408299-2</t>
  </si>
  <si>
    <t>MARIN WHITE JOSE     VICENTE</t>
  </si>
  <si>
    <t>15285204-5</t>
  </si>
  <si>
    <t>MORAGA PARANCAN CLAUDIO  LUIS</t>
  </si>
  <si>
    <t>10967767-1</t>
  </si>
  <si>
    <t>MUÑOZ GARRIDO MABEL DEL CARM</t>
  </si>
  <si>
    <t>11432505-8</t>
  </si>
  <si>
    <t>OJEDA MUÑOZ JUAN     MIGUEL</t>
  </si>
  <si>
    <t>5067724-9</t>
  </si>
  <si>
    <t>PAILLACAR LLANQUIN MARIA    TERESA</t>
  </si>
  <si>
    <t>11928837-1</t>
  </si>
  <si>
    <t>SOTO SOTO SANDRA   YANETT</t>
  </si>
  <si>
    <t>14227585-6</t>
  </si>
  <si>
    <t>VILLEGAS SILVA ALEJANDRA DEL CARMEN</t>
  </si>
  <si>
    <t>13825341-4</t>
  </si>
  <si>
    <t>VARGAS RUIZ ROSA     ELIANA</t>
  </si>
  <si>
    <t>10049226-1</t>
  </si>
  <si>
    <t>ALVARADO ZUÑIGA XIMENA DEL CARMEN</t>
  </si>
  <si>
    <t>10431673-5</t>
  </si>
  <si>
    <t>CARCAMO AVILA MARIO    ENRIQUE</t>
  </si>
  <si>
    <t>12309708-4</t>
  </si>
  <si>
    <t>OJEDA TELLEZ MONICA   TERESA</t>
  </si>
  <si>
    <t>12434030-6</t>
  </si>
  <si>
    <t>ROMERO SOTO ANALI    DEL CARM</t>
  </si>
  <si>
    <t xml:space="preserve">    Tributable</t>
  </si>
  <si>
    <t xml:space="preserve">    Imponible</t>
  </si>
  <si>
    <t>Trabajados</t>
  </si>
  <si>
    <t>Contrato</t>
  </si>
  <si>
    <t>Función</t>
  </si>
  <si>
    <t>Ingreso</t>
  </si>
  <si>
    <t>Fecha</t>
  </si>
  <si>
    <t>Término</t>
  </si>
  <si>
    <t>ESCUELA ANTUPIREN</t>
  </si>
  <si>
    <t>SALDIVIA MALDONADO CESAR ALEXIS</t>
  </si>
  <si>
    <t>7871265-1</t>
  </si>
  <si>
    <t>SEPULVEDA CUEVAS FRESIA   ANGELICA</t>
  </si>
  <si>
    <t>12759724-3</t>
  </si>
  <si>
    <t>SILVA VARGAS PATRICIO ELEODORO</t>
  </si>
  <si>
    <t>7304653-K</t>
  </si>
  <si>
    <t>SOTO MARTINEZ MARIA    DE LAS MERCEDES</t>
  </si>
  <si>
    <t>9858836-1</t>
  </si>
  <si>
    <t>TAPIA ALVAREZ JOSE LUIS</t>
  </si>
  <si>
    <t>11928766-9</t>
  </si>
  <si>
    <t>VARGAS RUIZ ERICA JEANNETTE</t>
  </si>
  <si>
    <t>14041947-8</t>
  </si>
  <si>
    <t>VARGAS VILLARROEL ALEX</t>
  </si>
  <si>
    <t>13968568-7</t>
  </si>
  <si>
    <t>VILLEGAS SOTO RUTH ELICIA</t>
  </si>
  <si>
    <t>6647796-7</t>
  </si>
  <si>
    <t>YUNCUN AGUIRRE JOSE     CARMELO</t>
  </si>
  <si>
    <t>9443303-7</t>
  </si>
  <si>
    <t xml:space="preserve">ESCUELA CORDILLERA NEVADA </t>
  </si>
  <si>
    <t>ESCUELA SAN PEDRO CHAUCHIL</t>
  </si>
  <si>
    <t>ESCUELA CHOLGO</t>
  </si>
  <si>
    <t>ESCUELA CONTAO</t>
  </si>
  <si>
    <t>ESCUELA VALLE HERMOSO</t>
  </si>
  <si>
    <t>LICEO HORNOPIREN</t>
  </si>
  <si>
    <t>ESCUELA CANDELARIA LLANCHID</t>
  </si>
  <si>
    <t>ESC. SAN FRANCICO LLEGUIMAN</t>
  </si>
  <si>
    <t>ESCUELA CALETA EL MANZANO</t>
  </si>
  <si>
    <t>ESCUELA MAÑIHUEICO</t>
  </si>
  <si>
    <t>ESCUELA PICHICOLO</t>
  </si>
  <si>
    <t>ESCUELA PUERTO BONITO</t>
  </si>
  <si>
    <t>ESCUELA DE QUILDACO</t>
  </si>
  <si>
    <t>ESCUELA SEMILLERO ROLECHA</t>
  </si>
  <si>
    <t>ESCUELA EL VARAL</t>
  </si>
  <si>
    <t>ESCUELA CATARATAS DEL ALERCE</t>
  </si>
  <si>
    <t>INTERNADO LICEO HORNOPIREN</t>
  </si>
  <si>
    <t>INTERNADO HUINAY</t>
  </si>
  <si>
    <t>INTERNADO CONTAO</t>
  </si>
  <si>
    <t>ENC. EXTRAESCOLAR</t>
  </si>
  <si>
    <t>ENC. REMUNERACIONES</t>
  </si>
  <si>
    <t>ENC. SUBVENCIONES</t>
  </si>
  <si>
    <t>ADQUISICIONES</t>
  </si>
  <si>
    <t>ASISTENTE SOCIAL</t>
  </si>
  <si>
    <t>DIRECTOR DAEM</t>
  </si>
  <si>
    <t>ENC. FINANZAS</t>
  </si>
  <si>
    <t>ENC. ADQUISICIONES</t>
  </si>
  <si>
    <t>INDEFINIDO</t>
  </si>
  <si>
    <t>29/02/2011</t>
  </si>
  <si>
    <t>Impto.</t>
  </si>
  <si>
    <t>Imposiciones</t>
  </si>
  <si>
    <t>REGION</t>
  </si>
  <si>
    <t>DECIMA</t>
  </si>
  <si>
    <t>RBMN</t>
  </si>
  <si>
    <t>EXPERIENCIA</t>
  </si>
  <si>
    <t>DESEMPEÑO</t>
  </si>
  <si>
    <t>DIFICIL</t>
  </si>
  <si>
    <t>ZONA</t>
  </si>
  <si>
    <t>BONIF.</t>
  </si>
  <si>
    <t>PROPORCIONAL</t>
  </si>
  <si>
    <t>ASIGNACION</t>
  </si>
  <si>
    <t>TITULO</t>
  </si>
  <si>
    <t>MENCION</t>
  </si>
  <si>
    <t xml:space="preserve">EXCELENCIA </t>
  </si>
  <si>
    <t>ACADEMICA</t>
  </si>
  <si>
    <t>AVDI</t>
  </si>
  <si>
    <t>HORAS</t>
  </si>
  <si>
    <t>SEMANAL</t>
  </si>
  <si>
    <t>Nº</t>
  </si>
  <si>
    <t>BIENIOS</t>
  </si>
  <si>
    <t xml:space="preserve">INCENTIVO </t>
  </si>
  <si>
    <t>PROFESIONAL</t>
  </si>
  <si>
    <t>EXTRAS</t>
  </si>
  <si>
    <t>PERFECCIONAMIENTO</t>
  </si>
  <si>
    <t>PERFECC.</t>
  </si>
  <si>
    <t>UMP</t>
  </si>
  <si>
    <t>COMPLEMEN.</t>
  </si>
  <si>
    <t>ART. 13</t>
  </si>
  <si>
    <t>LEY 19715</t>
  </si>
  <si>
    <t>SUELDO</t>
  </si>
  <si>
    <t>BASE</t>
  </si>
  <si>
    <t>MOVILIZACIÓN</t>
  </si>
  <si>
    <t>LEY</t>
  </si>
  <si>
    <t>BONIFICAC.</t>
  </si>
  <si>
    <t>ADMINISTRAT.</t>
  </si>
  <si>
    <t>RESPONSABILIDAD</t>
  </si>
  <si>
    <t>MEDIA</t>
  </si>
  <si>
    <t>BASICA</t>
  </si>
  <si>
    <t>PLANILLA</t>
  </si>
  <si>
    <t>SUPLEM.</t>
  </si>
  <si>
    <t>ADICIONAL</t>
  </si>
  <si>
    <t>RESPONSAB.</t>
  </si>
  <si>
    <t>DIRECTIVA</t>
  </si>
  <si>
    <t xml:space="preserve">DIFERENCIA </t>
  </si>
  <si>
    <t>MES ANTERIOR</t>
  </si>
  <si>
    <t>PEDAGOGICA</t>
  </si>
  <si>
    <t>BONO</t>
  </si>
  <si>
    <t>LEY 19,200</t>
  </si>
  <si>
    <t>REMUNERACIONES PERSONAL DOCENTE COMUNA DE HUALAIHUÉ MES DE JULIO 2011</t>
  </si>
  <si>
    <t>10515860-2</t>
  </si>
  <si>
    <t>ARTEAGA SUBIABRE ELADIO   JAVIER</t>
  </si>
  <si>
    <t>8440998-7</t>
  </si>
  <si>
    <t>CID MARTINEZ NANCY    VERONICA</t>
  </si>
  <si>
    <t>9534456-9</t>
  </si>
  <si>
    <t>ESCALONA BAZA GUACOLDA BRIGETT</t>
  </si>
  <si>
    <t>13324200-7</t>
  </si>
  <si>
    <t>ESTRADA HUENTEO JEANETTE LAURA</t>
  </si>
  <si>
    <t>11928653-0</t>
  </si>
  <si>
    <t>GONZALEZ CARDENAS LUDINA   DEL CARM</t>
  </si>
  <si>
    <t>13585175-2</t>
  </si>
  <si>
    <t>GONZALEZ REUQUE ROLANDO LEONEL</t>
  </si>
  <si>
    <t>13584781-K</t>
  </si>
  <si>
    <t>OSORIO SOLIS HERNAN   ALBERTO</t>
  </si>
  <si>
    <t>7205683-3</t>
  </si>
  <si>
    <t>RAMIREZ RUIZ ALBINA DE LAS MERCEDES</t>
  </si>
  <si>
    <t>13848127-1</t>
  </si>
</sst>
</file>

<file path=xl/styles.xml><?xml version="1.0" encoding="utf-8"?>
<styleSheet xmlns="http://schemas.openxmlformats.org/spreadsheetml/2006/main">
  <numFmts count="3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_);\-#,##0.00"/>
    <numFmt numFmtId="181" formatCode="dd/mm/yyyy"/>
    <numFmt numFmtId="182" formatCode="dd&quot;/&quot;mm&quot;/&quot;yyyy"/>
    <numFmt numFmtId="183" formatCode="_ * #,##0.0_ ;_ * \-#,##0.0_ ;_ * &quot;-&quot;??_ ;_ @_ "/>
    <numFmt numFmtId="184" formatCode="_ * #,##0_ ;_ * \-#,##0_ ;_ * &quot;-&quot;??_ ;_ @_ 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</numFmts>
  <fonts count="28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/>
      <protection/>
    </xf>
    <xf numFmtId="3" fontId="21" fillId="0" borderId="10" xfId="0" applyNumberFormat="1" applyFont="1" applyBorder="1" applyAlignment="1">
      <alignment horizontal="right" vertical="center"/>
    </xf>
    <xf numFmtId="14" fontId="21" fillId="0" borderId="10" xfId="0" applyNumberFormat="1" applyFont="1" applyFill="1" applyBorder="1" applyAlignment="1" applyProtection="1">
      <alignment/>
      <protection/>
    </xf>
    <xf numFmtId="14" fontId="21" fillId="0" borderId="10" xfId="0" applyNumberFormat="1" applyFont="1" applyBorder="1" applyAlignment="1">
      <alignment vertical="center"/>
    </xf>
    <xf numFmtId="14" fontId="21" fillId="0" borderId="0" xfId="0" applyNumberFormat="1" applyFont="1" applyFill="1" applyBorder="1" applyAlignment="1" applyProtection="1">
      <alignment/>
      <protection/>
    </xf>
    <xf numFmtId="14" fontId="22" fillId="0" borderId="1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14" fontId="21" fillId="0" borderId="0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14" fontId="22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right" vertical="center"/>
    </xf>
    <xf numFmtId="3" fontId="21" fillId="0" borderId="22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0" fontId="0" fillId="0" borderId="10" xfId="0" applyNumberFormat="1" applyFill="1" applyBorder="1" applyAlignment="1" applyProtection="1">
      <alignment/>
      <protection/>
    </xf>
    <xf numFmtId="184" fontId="0" fillId="0" borderId="10" xfId="46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10" fontId="24" fillId="0" borderId="0" xfId="0" applyNumberFormat="1" applyFont="1" applyFill="1" applyBorder="1" applyAlignment="1" applyProtection="1">
      <alignment/>
      <protection/>
    </xf>
    <xf numFmtId="186" fontId="24" fillId="0" borderId="0" xfId="48" applyNumberFormat="1" applyFont="1" applyFill="1" applyBorder="1" applyAlignment="1" applyProtection="1">
      <alignment/>
      <protection/>
    </xf>
    <xf numFmtId="9" fontId="24" fillId="0" borderId="0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/>
      <protection/>
    </xf>
    <xf numFmtId="0" fontId="26" fillId="0" borderId="11" xfId="0" applyNumberFormat="1" applyFont="1" applyFill="1" applyBorder="1" applyAlignment="1" applyProtection="1">
      <alignment/>
      <protection/>
    </xf>
    <xf numFmtId="0" fontId="26" fillId="0" borderId="16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10" fontId="26" fillId="0" borderId="11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0" fontId="26" fillId="0" borderId="20" xfId="0" applyNumberFormat="1" applyFont="1" applyBorder="1" applyAlignment="1">
      <alignment horizontal="center" vertical="center"/>
    </xf>
    <xf numFmtId="0" fontId="26" fillId="0" borderId="20" xfId="0" applyNumberFormat="1" applyFont="1" applyFill="1" applyBorder="1" applyAlignment="1" applyProtection="1">
      <alignment/>
      <protection/>
    </xf>
    <xf numFmtId="0" fontId="26" fillId="0" borderId="25" xfId="0" applyNumberFormat="1" applyFont="1" applyFill="1" applyBorder="1" applyAlignment="1" applyProtection="1">
      <alignment/>
      <protection/>
    </xf>
    <xf numFmtId="0" fontId="26" fillId="0" borderId="26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2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86" fontId="24" fillId="0" borderId="13" xfId="48" applyNumberFormat="1" applyFont="1" applyFill="1" applyBorder="1" applyAlignment="1" applyProtection="1">
      <alignment/>
      <protection/>
    </xf>
    <xf numFmtId="10" fontId="26" fillId="0" borderId="13" xfId="0" applyNumberFormat="1" applyFont="1" applyBorder="1" applyAlignment="1">
      <alignment horizontal="center" vertical="center"/>
    </xf>
    <xf numFmtId="9" fontId="26" fillId="0" borderId="13" xfId="0" applyNumberFormat="1" applyFont="1" applyBorder="1" applyAlignment="1">
      <alignment horizontal="center" vertical="center"/>
    </xf>
    <xf numFmtId="173" fontId="26" fillId="0" borderId="19" xfId="0" applyNumberFormat="1" applyFont="1" applyBorder="1" applyAlignment="1">
      <alignment horizontal="center" vertical="center"/>
    </xf>
    <xf numFmtId="186" fontId="26" fillId="0" borderId="13" xfId="48" applyNumberFormat="1" applyFont="1" applyBorder="1" applyAlignment="1">
      <alignment horizontal="center" vertical="center"/>
    </xf>
    <xf numFmtId="186" fontId="26" fillId="0" borderId="19" xfId="48" applyNumberFormat="1" applyFont="1" applyBorder="1" applyAlignment="1">
      <alignment horizontal="center" vertical="center"/>
    </xf>
    <xf numFmtId="0" fontId="26" fillId="0" borderId="13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/>
      <protection/>
    </xf>
    <xf numFmtId="0" fontId="26" fillId="0" borderId="14" xfId="0" applyNumberFormat="1" applyFont="1" applyFill="1" applyBorder="1" applyAlignment="1" applyProtection="1">
      <alignment/>
      <protection/>
    </xf>
    <xf numFmtId="0" fontId="26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14" fontId="27" fillId="0" borderId="12" xfId="0" applyNumberFormat="1" applyFont="1" applyFill="1" applyBorder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3" fontId="24" fillId="0" borderId="12" xfId="0" applyNumberFormat="1" applyFont="1" applyBorder="1" applyAlignment="1">
      <alignment horizontal="right" vertical="center"/>
    </xf>
    <xf numFmtId="10" fontId="24" fillId="0" borderId="12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14" fontId="27" fillId="0" borderId="10" xfId="0" applyNumberFormat="1" applyFont="1" applyFill="1" applyBorder="1" applyAlignment="1">
      <alignment/>
    </xf>
    <xf numFmtId="14" fontId="24" fillId="0" borderId="10" xfId="0" applyNumberFormat="1" applyFont="1" applyFill="1" applyBorder="1" applyAlignment="1" applyProtection="1">
      <alignment/>
      <protection/>
    </xf>
    <xf numFmtId="3" fontId="24" fillId="0" borderId="10" xfId="0" applyNumberFormat="1" applyFont="1" applyBorder="1" applyAlignment="1">
      <alignment horizontal="right" vertical="center"/>
    </xf>
    <xf numFmtId="10" fontId="24" fillId="0" borderId="10" xfId="0" applyNumberFormat="1" applyFont="1" applyFill="1" applyBorder="1" applyAlignment="1" applyProtection="1">
      <alignment/>
      <protection/>
    </xf>
    <xf numFmtId="10" fontId="24" fillId="0" borderId="10" xfId="0" applyNumberFormat="1" applyFont="1" applyBorder="1" applyAlignment="1">
      <alignment horizontal="right" vertical="center"/>
    </xf>
    <xf numFmtId="14" fontId="24" fillId="0" borderId="10" xfId="0" applyNumberFormat="1" applyFont="1" applyBorder="1" applyAlignment="1">
      <alignment vertical="center"/>
    </xf>
    <xf numFmtId="0" fontId="24" fillId="0" borderId="10" xfId="0" applyNumberFormat="1" applyFont="1" applyFill="1" applyBorder="1" applyAlignment="1" applyProtection="1">
      <alignment/>
      <protection/>
    </xf>
    <xf numFmtId="184" fontId="24" fillId="0" borderId="10" xfId="46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zoomScale="125" zoomScaleNormal="125" zoomScalePageLayoutView="0" workbookViewId="0" topLeftCell="Z3">
      <selection activeCell="AC5" sqref="AC5"/>
    </sheetView>
  </sheetViews>
  <sheetFormatPr defaultColWidth="5.8515625" defaultRowHeight="12.75"/>
  <cols>
    <col min="1" max="1" width="7.57421875" style="41" customWidth="1"/>
    <col min="2" max="2" width="28.421875" style="41" customWidth="1"/>
    <col min="3" max="3" width="9.00390625" style="41" customWidth="1"/>
    <col min="4" max="4" width="23.421875" style="41" customWidth="1"/>
    <col min="5" max="5" width="10.8515625" style="41" customWidth="1"/>
    <col min="6" max="6" width="14.57421875" style="41" customWidth="1"/>
    <col min="7" max="7" width="7.28125" style="41" customWidth="1"/>
    <col min="8" max="8" width="8.421875" style="41" customWidth="1"/>
    <col min="9" max="10" width="7.28125" style="41" customWidth="1"/>
    <col min="11" max="11" width="7.421875" style="41" customWidth="1"/>
    <col min="12" max="12" width="6.57421875" style="41" customWidth="1"/>
    <col min="13" max="13" width="6.7109375" style="42" customWidth="1"/>
    <col min="14" max="14" width="7.28125" style="42" customWidth="1"/>
    <col min="15" max="15" width="7.57421875" style="42" customWidth="1"/>
    <col min="16" max="16" width="6.7109375" style="41" customWidth="1"/>
    <col min="17" max="17" width="7.00390625" style="41" customWidth="1"/>
    <col min="18" max="18" width="7.8515625" style="41" customWidth="1"/>
    <col min="19" max="19" width="7.00390625" style="41" customWidth="1"/>
    <col min="20" max="20" width="9.57421875" style="41" customWidth="1"/>
    <col min="21" max="21" width="8.421875" style="41" customWidth="1"/>
    <col min="22" max="22" width="8.140625" style="41" customWidth="1"/>
    <col min="23" max="23" width="8.00390625" style="41" customWidth="1"/>
    <col min="24" max="24" width="13.00390625" style="41" customWidth="1"/>
    <col min="25" max="25" width="6.7109375" style="41" customWidth="1"/>
    <col min="26" max="26" width="7.8515625" style="41" customWidth="1"/>
    <col min="27" max="27" width="7.57421875" style="41" customWidth="1"/>
    <col min="28" max="28" width="8.140625" style="41" customWidth="1"/>
    <col min="29" max="29" width="7.28125" style="41" customWidth="1"/>
    <col min="30" max="30" width="8.00390625" style="41" customWidth="1"/>
    <col min="31" max="31" width="6.7109375" style="41" customWidth="1"/>
    <col min="32" max="32" width="8.8515625" style="41" customWidth="1"/>
    <col min="33" max="33" width="9.00390625" style="41" customWidth="1"/>
    <col min="34" max="34" width="5.8515625" style="41" customWidth="1"/>
    <col min="35" max="35" width="9.7109375" style="41" customWidth="1"/>
    <col min="36" max="36" width="6.57421875" style="41" customWidth="1"/>
    <col min="37" max="37" width="6.7109375" style="41" customWidth="1"/>
    <col min="38" max="38" width="9.28125" style="41" customWidth="1"/>
    <col min="39" max="16384" width="5.8515625" style="41" customWidth="1"/>
  </cols>
  <sheetData>
    <row r="1" spans="21:30" ht="9.75">
      <c r="U1" s="42"/>
      <c r="X1" s="42"/>
      <c r="Y1" s="42"/>
      <c r="Z1" s="42"/>
      <c r="AA1" s="42"/>
      <c r="AB1" s="42"/>
      <c r="AC1" s="42"/>
      <c r="AD1" s="42"/>
    </row>
    <row r="2" spans="4:30" ht="12.75">
      <c r="D2" s="95" t="s">
        <v>534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U2" s="42"/>
      <c r="X2" s="42"/>
      <c r="Y2" s="42"/>
      <c r="Z2" s="42"/>
      <c r="AA2" s="42"/>
      <c r="AB2" s="42"/>
      <c r="AC2" s="42"/>
      <c r="AD2" s="42"/>
    </row>
    <row r="3" spans="21:30" ht="9.75">
      <c r="U3" s="42"/>
      <c r="X3" s="42"/>
      <c r="Y3" s="42"/>
      <c r="Z3" s="42"/>
      <c r="AA3" s="42"/>
      <c r="AB3" s="42"/>
      <c r="AC3" s="42"/>
      <c r="AD3" s="42"/>
    </row>
    <row r="4" spans="16:30" ht="10.5" thickBot="1">
      <c r="P4" s="43"/>
      <c r="R4" s="44"/>
      <c r="X4" s="42"/>
      <c r="Y4" s="42"/>
      <c r="Z4" s="42"/>
      <c r="AA4" s="42"/>
      <c r="AB4" s="42"/>
      <c r="AC4" s="42"/>
      <c r="AD4" s="42"/>
    </row>
    <row r="5" spans="1:38" s="56" customFormat="1" ht="9.75">
      <c r="A5" s="45"/>
      <c r="B5" s="46"/>
      <c r="C5" s="47"/>
      <c r="D5" s="46"/>
      <c r="E5" s="48" t="s">
        <v>122</v>
      </c>
      <c r="F5" s="49"/>
      <c r="G5" s="50" t="s">
        <v>435</v>
      </c>
      <c r="H5" s="51" t="s">
        <v>435</v>
      </c>
      <c r="I5" s="48" t="s">
        <v>123</v>
      </c>
      <c r="J5" s="52" t="s">
        <v>502</v>
      </c>
      <c r="K5" s="52" t="s">
        <v>502</v>
      </c>
      <c r="L5" s="48" t="s">
        <v>504</v>
      </c>
      <c r="M5" s="53" t="s">
        <v>126</v>
      </c>
      <c r="N5" s="53" t="s">
        <v>126</v>
      </c>
      <c r="O5" s="53" t="s">
        <v>126</v>
      </c>
      <c r="P5" s="52"/>
      <c r="Q5" s="52"/>
      <c r="R5" s="52" t="s">
        <v>491</v>
      </c>
      <c r="S5" s="52"/>
      <c r="T5" s="48" t="s">
        <v>494</v>
      </c>
      <c r="U5" s="52" t="s">
        <v>496</v>
      </c>
      <c r="V5" s="48" t="s">
        <v>496</v>
      </c>
      <c r="W5" s="52"/>
      <c r="X5" s="46" t="s">
        <v>496</v>
      </c>
      <c r="Y5" s="45" t="s">
        <v>513</v>
      </c>
      <c r="Z5" s="46" t="s">
        <v>496</v>
      </c>
      <c r="AA5" s="54"/>
      <c r="AB5" s="46"/>
      <c r="AC5" s="46"/>
      <c r="AD5" s="52" t="s">
        <v>499</v>
      </c>
      <c r="AE5" s="48"/>
      <c r="AF5" s="52"/>
      <c r="AG5" s="52"/>
      <c r="AH5" s="48"/>
      <c r="AI5" s="52" t="s">
        <v>529</v>
      </c>
      <c r="AJ5" s="52" t="s">
        <v>124</v>
      </c>
      <c r="AK5" s="52" t="s">
        <v>126</v>
      </c>
      <c r="AL5" s="55"/>
    </row>
    <row r="6" spans="1:38" s="56" customFormat="1" ht="9.75">
      <c r="A6" s="57" t="s">
        <v>127</v>
      </c>
      <c r="B6" s="58" t="s">
        <v>128</v>
      </c>
      <c r="C6" s="59" t="s">
        <v>487</v>
      </c>
      <c r="D6" s="58" t="s">
        <v>129</v>
      </c>
      <c r="E6" s="59" t="s">
        <v>432</v>
      </c>
      <c r="F6" s="58" t="s">
        <v>433</v>
      </c>
      <c r="G6" s="59" t="s">
        <v>434</v>
      </c>
      <c r="H6" s="58" t="s">
        <v>436</v>
      </c>
      <c r="I6" s="59" t="s">
        <v>431</v>
      </c>
      <c r="J6" s="58" t="s">
        <v>523</v>
      </c>
      <c r="K6" s="58" t="s">
        <v>522</v>
      </c>
      <c r="L6" s="59" t="s">
        <v>505</v>
      </c>
      <c r="M6" s="60" t="s">
        <v>505</v>
      </c>
      <c r="N6" s="60" t="s">
        <v>510</v>
      </c>
      <c r="O6" s="60" t="s">
        <v>491</v>
      </c>
      <c r="P6" s="58" t="s">
        <v>489</v>
      </c>
      <c r="Q6" s="58" t="s">
        <v>490</v>
      </c>
      <c r="R6" s="58" t="s">
        <v>492</v>
      </c>
      <c r="S6" s="58" t="s">
        <v>493</v>
      </c>
      <c r="T6" s="59" t="s">
        <v>495</v>
      </c>
      <c r="U6" s="58" t="s">
        <v>497</v>
      </c>
      <c r="V6" s="59" t="s">
        <v>498</v>
      </c>
      <c r="W6" s="58" t="s">
        <v>511</v>
      </c>
      <c r="X6" s="61" t="s">
        <v>509</v>
      </c>
      <c r="Y6" s="62" t="s">
        <v>514</v>
      </c>
      <c r="Z6" s="61" t="s">
        <v>527</v>
      </c>
      <c r="AA6" s="63" t="s">
        <v>524</v>
      </c>
      <c r="AB6" s="61" t="s">
        <v>496</v>
      </c>
      <c r="AC6" s="61" t="s">
        <v>532</v>
      </c>
      <c r="AD6" s="58" t="s">
        <v>500</v>
      </c>
      <c r="AE6" s="59" t="s">
        <v>501</v>
      </c>
      <c r="AF6" s="58" t="s">
        <v>499</v>
      </c>
      <c r="AG6" s="58" t="s">
        <v>506</v>
      </c>
      <c r="AH6" s="59" t="s">
        <v>502</v>
      </c>
      <c r="AI6" s="64" t="s">
        <v>515</v>
      </c>
      <c r="AJ6" s="58" t="s">
        <v>130</v>
      </c>
      <c r="AK6" s="58" t="s">
        <v>485</v>
      </c>
      <c r="AL6" s="65" t="s">
        <v>486</v>
      </c>
    </row>
    <row r="7" spans="1:38" s="56" customFormat="1" ht="10.5" thickBot="1">
      <c r="A7" s="66"/>
      <c r="B7" s="67"/>
      <c r="C7" s="68"/>
      <c r="D7" s="67"/>
      <c r="E7" s="68"/>
      <c r="F7" s="67"/>
      <c r="G7" s="68"/>
      <c r="H7" s="67"/>
      <c r="I7" s="68"/>
      <c r="J7" s="69">
        <v>10018</v>
      </c>
      <c r="K7" s="69">
        <v>10542</v>
      </c>
      <c r="L7" s="68"/>
      <c r="M7" s="70"/>
      <c r="N7" s="70"/>
      <c r="O7" s="70" t="s">
        <v>492</v>
      </c>
      <c r="P7" s="67"/>
      <c r="Q7" s="67"/>
      <c r="R7" s="67"/>
      <c r="S7" s="71">
        <v>0.35</v>
      </c>
      <c r="T7" s="72">
        <v>776</v>
      </c>
      <c r="U7" s="73">
        <v>50150</v>
      </c>
      <c r="V7" s="74">
        <v>16717</v>
      </c>
      <c r="W7" s="73" t="s">
        <v>512</v>
      </c>
      <c r="X7" s="75"/>
      <c r="Y7" s="76"/>
      <c r="Z7" s="75" t="s">
        <v>528</v>
      </c>
      <c r="AA7" s="77" t="s">
        <v>525</v>
      </c>
      <c r="AB7" s="75" t="s">
        <v>526</v>
      </c>
      <c r="AC7" s="75" t="s">
        <v>533</v>
      </c>
      <c r="AD7" s="67"/>
      <c r="AE7" s="68"/>
      <c r="AF7" s="67" t="s">
        <v>531</v>
      </c>
      <c r="AG7" s="67" t="s">
        <v>507</v>
      </c>
      <c r="AH7" s="68" t="s">
        <v>508</v>
      </c>
      <c r="AI7" s="67" t="s">
        <v>530</v>
      </c>
      <c r="AJ7" s="67"/>
      <c r="AK7" s="67"/>
      <c r="AL7" s="78"/>
    </row>
    <row r="8" spans="1:38" ht="9.75">
      <c r="A8" s="79" t="s">
        <v>368</v>
      </c>
      <c r="B8" s="80" t="s">
        <v>369</v>
      </c>
      <c r="C8" s="80" t="s">
        <v>488</v>
      </c>
      <c r="D8" s="80" t="s">
        <v>461</v>
      </c>
      <c r="E8" s="80" t="s">
        <v>134</v>
      </c>
      <c r="F8" s="80" t="s">
        <v>135</v>
      </c>
      <c r="G8" s="81">
        <v>37718</v>
      </c>
      <c r="H8" s="82" t="s">
        <v>483</v>
      </c>
      <c r="I8" s="83">
        <v>31</v>
      </c>
      <c r="J8" s="83"/>
      <c r="K8" s="83">
        <v>43</v>
      </c>
      <c r="L8" s="83">
        <v>6</v>
      </c>
      <c r="M8" s="84">
        <v>0.4006</v>
      </c>
      <c r="N8" s="84">
        <v>0</v>
      </c>
      <c r="O8" s="84">
        <v>0.2</v>
      </c>
      <c r="P8" s="83">
        <f>K8*10542</f>
        <v>453306</v>
      </c>
      <c r="Q8" s="83">
        <f aca="true" t="shared" si="0" ref="Q8:Q39">P8*M8</f>
        <v>181594.3836</v>
      </c>
      <c r="R8" s="83">
        <f aca="true" t="shared" si="1" ref="R8:R39">P8*O8</f>
        <v>90661.20000000001</v>
      </c>
      <c r="S8" s="83">
        <f>P8*35%</f>
        <v>158657.09999999998</v>
      </c>
      <c r="T8" s="83">
        <f aca="true" t="shared" si="2" ref="T8:T39">(J8+K8)*776</f>
        <v>33368</v>
      </c>
      <c r="U8" s="83">
        <v>50150</v>
      </c>
      <c r="V8" s="83">
        <v>16717</v>
      </c>
      <c r="W8" s="83"/>
      <c r="X8" s="83">
        <f aca="true" t="shared" si="3" ref="X8:X39">P8*N8</f>
        <v>0</v>
      </c>
      <c r="Y8" s="83"/>
      <c r="Z8" s="83"/>
      <c r="AA8" s="83"/>
      <c r="AB8" s="83"/>
      <c r="AC8" s="83"/>
      <c r="AD8" s="83">
        <v>147550</v>
      </c>
      <c r="AE8" s="83">
        <v>203988</v>
      </c>
      <c r="AF8" s="83"/>
      <c r="AG8" s="83"/>
      <c r="AH8" s="83"/>
      <c r="AI8" s="83"/>
      <c r="AJ8" s="83">
        <v>1335991</v>
      </c>
      <c r="AK8" s="83">
        <v>28587</v>
      </c>
      <c r="AL8" s="83">
        <v>245288</v>
      </c>
    </row>
    <row r="9" spans="1:38" ht="9.75">
      <c r="A9" s="85" t="s">
        <v>370</v>
      </c>
      <c r="B9" s="86" t="s">
        <v>371</v>
      </c>
      <c r="C9" s="86" t="s">
        <v>488</v>
      </c>
      <c r="D9" s="86" t="s">
        <v>461</v>
      </c>
      <c r="E9" s="86" t="s">
        <v>32</v>
      </c>
      <c r="F9" s="86" t="s">
        <v>135</v>
      </c>
      <c r="G9" s="87">
        <v>35898</v>
      </c>
      <c r="H9" s="88">
        <v>40968</v>
      </c>
      <c r="I9" s="89">
        <v>31</v>
      </c>
      <c r="J9" s="89"/>
      <c r="K9" s="89">
        <v>44</v>
      </c>
      <c r="L9" s="89">
        <v>7</v>
      </c>
      <c r="M9" s="90">
        <v>0.4672</v>
      </c>
      <c r="N9" s="91">
        <v>0</v>
      </c>
      <c r="O9" s="91">
        <v>0.2</v>
      </c>
      <c r="P9" s="89">
        <f>K9*10542</f>
        <v>463848</v>
      </c>
      <c r="Q9" s="89">
        <f t="shared" si="0"/>
        <v>216709.7856</v>
      </c>
      <c r="R9" s="89">
        <f t="shared" si="1"/>
        <v>92769.6</v>
      </c>
      <c r="S9" s="89">
        <f>P9*35%</f>
        <v>162346.8</v>
      </c>
      <c r="T9" s="89">
        <f t="shared" si="2"/>
        <v>34144</v>
      </c>
      <c r="U9" s="89">
        <v>50150</v>
      </c>
      <c r="V9" s="89">
        <v>16717</v>
      </c>
      <c r="W9" s="89"/>
      <c r="X9" s="89">
        <f t="shared" si="3"/>
        <v>0</v>
      </c>
      <c r="Y9" s="89"/>
      <c r="Z9" s="89"/>
      <c r="AA9" s="89"/>
      <c r="AB9" s="89"/>
      <c r="AC9" s="89"/>
      <c r="AD9" s="89">
        <v>150982</v>
      </c>
      <c r="AE9" s="89">
        <v>278309</v>
      </c>
      <c r="AF9" s="89"/>
      <c r="AG9" s="89"/>
      <c r="AH9" s="89"/>
      <c r="AI9" s="89"/>
      <c r="AJ9" s="89">
        <v>1465977</v>
      </c>
      <c r="AK9" s="89">
        <v>36220</v>
      </c>
      <c r="AL9" s="89">
        <v>267686</v>
      </c>
    </row>
    <row r="10" spans="1:38" ht="9.75">
      <c r="A10" s="85" t="s">
        <v>30</v>
      </c>
      <c r="B10" s="86" t="s">
        <v>31</v>
      </c>
      <c r="C10" s="86" t="s">
        <v>488</v>
      </c>
      <c r="D10" s="86" t="s">
        <v>437</v>
      </c>
      <c r="E10" s="86" t="s">
        <v>32</v>
      </c>
      <c r="F10" s="86" t="s">
        <v>135</v>
      </c>
      <c r="G10" s="92">
        <v>40605</v>
      </c>
      <c r="H10" s="88">
        <v>40968</v>
      </c>
      <c r="I10" s="89">
        <v>31</v>
      </c>
      <c r="J10" s="89">
        <v>30</v>
      </c>
      <c r="K10" s="89"/>
      <c r="L10" s="89">
        <v>0</v>
      </c>
      <c r="M10" s="90">
        <v>0</v>
      </c>
      <c r="N10" s="91">
        <v>0</v>
      </c>
      <c r="O10" s="91">
        <v>0.2</v>
      </c>
      <c r="P10" s="89">
        <f>J10*10018</f>
        <v>300540</v>
      </c>
      <c r="Q10" s="89">
        <f t="shared" si="0"/>
        <v>0</v>
      </c>
      <c r="R10" s="89">
        <f t="shared" si="1"/>
        <v>60108</v>
      </c>
      <c r="S10" s="89">
        <f>P10*35%</f>
        <v>105189</v>
      </c>
      <c r="T10" s="89">
        <f t="shared" si="2"/>
        <v>23280</v>
      </c>
      <c r="U10" s="89">
        <v>50150</v>
      </c>
      <c r="V10" s="89"/>
      <c r="W10" s="89"/>
      <c r="X10" s="89">
        <f t="shared" si="3"/>
        <v>0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>
        <v>539267</v>
      </c>
      <c r="AK10" s="93"/>
      <c r="AL10" s="89">
        <v>99010</v>
      </c>
    </row>
    <row r="11" spans="1:38" ht="9.75">
      <c r="A11" s="85" t="s">
        <v>106</v>
      </c>
      <c r="B11" s="86" t="s">
        <v>107</v>
      </c>
      <c r="C11" s="86" t="s">
        <v>488</v>
      </c>
      <c r="D11" s="86" t="s">
        <v>108</v>
      </c>
      <c r="E11" s="86" t="s">
        <v>134</v>
      </c>
      <c r="F11" s="86" t="s">
        <v>135</v>
      </c>
      <c r="G11" s="87">
        <v>30256</v>
      </c>
      <c r="H11" s="93" t="s">
        <v>483</v>
      </c>
      <c r="I11" s="89">
        <v>31</v>
      </c>
      <c r="J11" s="89">
        <v>44</v>
      </c>
      <c r="K11" s="89"/>
      <c r="L11" s="89">
        <v>15</v>
      </c>
      <c r="M11" s="91">
        <v>1</v>
      </c>
      <c r="N11" s="91">
        <v>0.4</v>
      </c>
      <c r="O11" s="91">
        <v>0.25</v>
      </c>
      <c r="P11" s="89">
        <f>J11*10018</f>
        <v>440792</v>
      </c>
      <c r="Q11" s="89">
        <f t="shared" si="0"/>
        <v>440792</v>
      </c>
      <c r="R11" s="89">
        <f t="shared" si="1"/>
        <v>110198</v>
      </c>
      <c r="S11" s="89">
        <f>P11*35%</f>
        <v>154277.19999999998</v>
      </c>
      <c r="T11" s="89">
        <f t="shared" si="2"/>
        <v>34144</v>
      </c>
      <c r="U11" s="89">
        <v>50150</v>
      </c>
      <c r="V11" s="89"/>
      <c r="W11" s="89">
        <v>1187</v>
      </c>
      <c r="X11" s="89">
        <f t="shared" si="3"/>
        <v>176316.80000000002</v>
      </c>
      <c r="Y11" s="89">
        <v>87537</v>
      </c>
      <c r="Z11" s="89"/>
      <c r="AA11" s="89">
        <v>77615</v>
      </c>
      <c r="AB11" s="89"/>
      <c r="AC11" s="89"/>
      <c r="AD11" s="89">
        <v>373980</v>
      </c>
      <c r="AE11" s="89">
        <v>721296</v>
      </c>
      <c r="AF11" s="89"/>
      <c r="AG11" s="89"/>
      <c r="AH11" s="89"/>
      <c r="AI11" s="89"/>
      <c r="AJ11" s="89">
        <v>2668285</v>
      </c>
      <c r="AK11" s="89">
        <v>180465</v>
      </c>
      <c r="AL11" s="89">
        <v>279923</v>
      </c>
    </row>
    <row r="12" spans="1:38" ht="9.75">
      <c r="A12" s="85" t="s">
        <v>146</v>
      </c>
      <c r="B12" s="86" t="s">
        <v>147</v>
      </c>
      <c r="C12" s="86" t="s">
        <v>488</v>
      </c>
      <c r="D12" s="86" t="s">
        <v>458</v>
      </c>
      <c r="E12" s="86" t="s">
        <v>32</v>
      </c>
      <c r="F12" s="86" t="s">
        <v>135</v>
      </c>
      <c r="G12" s="87">
        <v>37333</v>
      </c>
      <c r="H12" s="88">
        <v>40968</v>
      </c>
      <c r="I12" s="89">
        <v>31</v>
      </c>
      <c r="J12" s="89">
        <v>44</v>
      </c>
      <c r="K12" s="89"/>
      <c r="L12" s="89">
        <v>4</v>
      </c>
      <c r="M12" s="90">
        <v>0.2674</v>
      </c>
      <c r="N12" s="91">
        <v>0</v>
      </c>
      <c r="O12" s="91">
        <v>0.2</v>
      </c>
      <c r="P12" s="89">
        <f>J12*10018</f>
        <v>440792</v>
      </c>
      <c r="Q12" s="89">
        <f t="shared" si="0"/>
        <v>117867.78080000001</v>
      </c>
      <c r="R12" s="89">
        <f t="shared" si="1"/>
        <v>88158.40000000001</v>
      </c>
      <c r="S12" s="89">
        <f>P12*30%</f>
        <v>132237.6</v>
      </c>
      <c r="T12" s="89">
        <f t="shared" si="2"/>
        <v>34144</v>
      </c>
      <c r="U12" s="89"/>
      <c r="V12" s="89"/>
      <c r="W12" s="89"/>
      <c r="X12" s="89">
        <f t="shared" si="3"/>
        <v>0</v>
      </c>
      <c r="Y12" s="89">
        <v>87537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>
        <v>900737</v>
      </c>
      <c r="AK12" s="89">
        <v>10766</v>
      </c>
      <c r="AL12" s="89">
        <v>166457</v>
      </c>
    </row>
    <row r="13" spans="1:38" ht="9.75">
      <c r="A13" s="85" t="s">
        <v>148</v>
      </c>
      <c r="B13" s="86" t="s">
        <v>149</v>
      </c>
      <c r="C13" s="86" t="s">
        <v>488</v>
      </c>
      <c r="D13" s="86" t="s">
        <v>459</v>
      </c>
      <c r="E13" s="86" t="s">
        <v>134</v>
      </c>
      <c r="F13" s="86" t="s">
        <v>135</v>
      </c>
      <c r="G13" s="87">
        <v>32790</v>
      </c>
      <c r="H13" s="93" t="s">
        <v>483</v>
      </c>
      <c r="I13" s="89">
        <v>31</v>
      </c>
      <c r="J13" s="89">
        <v>44</v>
      </c>
      <c r="K13" s="89"/>
      <c r="L13" s="89">
        <v>13</v>
      </c>
      <c r="M13" s="91">
        <v>0.8668</v>
      </c>
      <c r="N13" s="91">
        <v>0.4</v>
      </c>
      <c r="O13" s="91">
        <v>0.2</v>
      </c>
      <c r="P13" s="89">
        <f>J13*10018</f>
        <v>440792</v>
      </c>
      <c r="Q13" s="89">
        <f t="shared" si="0"/>
        <v>382078.50560000003</v>
      </c>
      <c r="R13" s="89">
        <f t="shared" si="1"/>
        <v>88158.40000000001</v>
      </c>
      <c r="S13" s="89">
        <f aca="true" t="shared" si="4" ref="S13:S44">P13*35%</f>
        <v>154277.19999999998</v>
      </c>
      <c r="T13" s="89">
        <f t="shared" si="2"/>
        <v>34144</v>
      </c>
      <c r="U13" s="89">
        <v>50150</v>
      </c>
      <c r="V13" s="89"/>
      <c r="W13" s="89"/>
      <c r="X13" s="89">
        <f t="shared" si="3"/>
        <v>176316.80000000002</v>
      </c>
      <c r="Y13" s="89"/>
      <c r="Z13" s="89">
        <v>88158</v>
      </c>
      <c r="AA13" s="89">
        <v>79657</v>
      </c>
      <c r="AB13" s="89">
        <v>15179</v>
      </c>
      <c r="AC13" s="89"/>
      <c r="AD13" s="89">
        <v>107150</v>
      </c>
      <c r="AE13" s="89"/>
      <c r="AF13" s="89"/>
      <c r="AG13" s="89"/>
      <c r="AH13" s="89"/>
      <c r="AI13" s="89"/>
      <c r="AJ13" s="89">
        <v>1616061</v>
      </c>
      <c r="AK13" s="89">
        <v>51228</v>
      </c>
      <c r="AL13" s="89">
        <v>267686</v>
      </c>
    </row>
    <row r="14" spans="1:38" ht="9.75">
      <c r="A14" s="85" t="s">
        <v>372</v>
      </c>
      <c r="B14" s="86" t="s">
        <v>373</v>
      </c>
      <c r="C14" s="86" t="s">
        <v>488</v>
      </c>
      <c r="D14" s="86" t="s">
        <v>461</v>
      </c>
      <c r="E14" s="86" t="s">
        <v>134</v>
      </c>
      <c r="F14" s="86" t="s">
        <v>135</v>
      </c>
      <c r="G14" s="92">
        <v>39142</v>
      </c>
      <c r="H14" s="93" t="s">
        <v>483</v>
      </c>
      <c r="I14" s="89">
        <v>31</v>
      </c>
      <c r="J14" s="89"/>
      <c r="K14" s="89">
        <v>30</v>
      </c>
      <c r="L14" s="89">
        <v>8</v>
      </c>
      <c r="M14" s="90">
        <v>0.5338</v>
      </c>
      <c r="N14" s="91">
        <v>0.1067</v>
      </c>
      <c r="O14" s="91">
        <v>0.2</v>
      </c>
      <c r="P14" s="89">
        <f>K14*10542</f>
        <v>316260</v>
      </c>
      <c r="Q14" s="89">
        <f t="shared" si="0"/>
        <v>168819.58800000002</v>
      </c>
      <c r="R14" s="89">
        <f t="shared" si="1"/>
        <v>63252</v>
      </c>
      <c r="S14" s="89">
        <f t="shared" si="4"/>
        <v>110691</v>
      </c>
      <c r="T14" s="89">
        <f t="shared" si="2"/>
        <v>23280</v>
      </c>
      <c r="U14" s="89">
        <v>50150</v>
      </c>
      <c r="V14" s="89">
        <v>16717</v>
      </c>
      <c r="W14" s="89"/>
      <c r="X14" s="89">
        <f t="shared" si="3"/>
        <v>33744.942</v>
      </c>
      <c r="Y14" s="89"/>
      <c r="Z14" s="89"/>
      <c r="AA14" s="89"/>
      <c r="AB14" s="89"/>
      <c r="AC14" s="89"/>
      <c r="AD14" s="89">
        <v>102942</v>
      </c>
      <c r="AE14" s="89">
        <v>426951</v>
      </c>
      <c r="AF14" s="89"/>
      <c r="AG14" s="89"/>
      <c r="AH14" s="89"/>
      <c r="AI14" s="89"/>
      <c r="AJ14" s="89">
        <v>1312808</v>
      </c>
      <c r="AK14" s="89">
        <v>27523</v>
      </c>
      <c r="AL14" s="89">
        <v>243395</v>
      </c>
    </row>
    <row r="15" spans="1:38" ht="9.75">
      <c r="A15" s="85" t="s">
        <v>33</v>
      </c>
      <c r="B15" s="86" t="s">
        <v>34</v>
      </c>
      <c r="C15" s="86" t="s">
        <v>488</v>
      </c>
      <c r="D15" s="86" t="s">
        <v>437</v>
      </c>
      <c r="E15" s="86" t="s">
        <v>134</v>
      </c>
      <c r="F15" s="86" t="s">
        <v>135</v>
      </c>
      <c r="G15" s="87">
        <v>32680</v>
      </c>
      <c r="H15" s="93" t="s">
        <v>483</v>
      </c>
      <c r="I15" s="89">
        <v>31</v>
      </c>
      <c r="J15" s="89">
        <v>30</v>
      </c>
      <c r="K15" s="89"/>
      <c r="L15" s="89">
        <v>11</v>
      </c>
      <c r="M15" s="90">
        <v>0.7336</v>
      </c>
      <c r="N15" s="91">
        <v>0.2111</v>
      </c>
      <c r="O15" s="91">
        <v>0.2</v>
      </c>
      <c r="P15" s="89">
        <f>J15*10018</f>
        <v>300540</v>
      </c>
      <c r="Q15" s="89">
        <f t="shared" si="0"/>
        <v>220476.144</v>
      </c>
      <c r="R15" s="89">
        <f t="shared" si="1"/>
        <v>60108</v>
      </c>
      <c r="S15" s="89">
        <f t="shared" si="4"/>
        <v>105189</v>
      </c>
      <c r="T15" s="89">
        <f t="shared" si="2"/>
        <v>23280</v>
      </c>
      <c r="U15" s="89">
        <v>50150</v>
      </c>
      <c r="V15" s="89"/>
      <c r="W15" s="89"/>
      <c r="X15" s="89">
        <f t="shared" si="3"/>
        <v>63443.994000000006</v>
      </c>
      <c r="Y15" s="89"/>
      <c r="Z15" s="89"/>
      <c r="AA15" s="89">
        <v>60862</v>
      </c>
      <c r="AB15" s="89"/>
      <c r="AC15" s="89"/>
      <c r="AD15" s="89"/>
      <c r="AE15" s="89"/>
      <c r="AF15" s="89"/>
      <c r="AG15" s="89"/>
      <c r="AH15" s="89"/>
      <c r="AI15" s="89"/>
      <c r="AJ15" s="89">
        <v>884049</v>
      </c>
      <c r="AK15" s="89">
        <v>10086</v>
      </c>
      <c r="AL15" s="89">
        <v>163372</v>
      </c>
    </row>
    <row r="16" spans="1:38" ht="9.75">
      <c r="A16" s="85" t="s">
        <v>374</v>
      </c>
      <c r="B16" s="86" t="s">
        <v>375</v>
      </c>
      <c r="C16" s="86" t="s">
        <v>488</v>
      </c>
      <c r="D16" s="86" t="s">
        <v>461</v>
      </c>
      <c r="E16" s="86" t="s">
        <v>32</v>
      </c>
      <c r="F16" s="86" t="s">
        <v>135</v>
      </c>
      <c r="G16" s="88">
        <v>40722</v>
      </c>
      <c r="H16" s="88">
        <v>40968</v>
      </c>
      <c r="I16" s="89">
        <v>31</v>
      </c>
      <c r="J16" s="89"/>
      <c r="K16" s="89">
        <v>15</v>
      </c>
      <c r="L16" s="89">
        <v>0</v>
      </c>
      <c r="M16" s="91">
        <v>0</v>
      </c>
      <c r="N16" s="91">
        <v>0</v>
      </c>
      <c r="O16" s="91">
        <v>0.2</v>
      </c>
      <c r="P16" s="89">
        <f>K16*10542</f>
        <v>158130</v>
      </c>
      <c r="Q16" s="89">
        <f t="shared" si="0"/>
        <v>0</v>
      </c>
      <c r="R16" s="89">
        <f t="shared" si="1"/>
        <v>31626</v>
      </c>
      <c r="S16" s="89">
        <f t="shared" si="4"/>
        <v>55345.5</v>
      </c>
      <c r="T16" s="89">
        <f t="shared" si="2"/>
        <v>11640</v>
      </c>
      <c r="U16" s="89"/>
      <c r="V16" s="89"/>
      <c r="W16" s="89"/>
      <c r="X16" s="89">
        <f t="shared" si="3"/>
        <v>0</v>
      </c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>
        <v>25674</v>
      </c>
      <c r="AJ16" s="89">
        <v>282416</v>
      </c>
      <c r="AK16" s="93"/>
      <c r="AL16" s="89">
        <v>51230</v>
      </c>
    </row>
    <row r="17" spans="1:38" ht="9.75">
      <c r="A17" s="85" t="s">
        <v>363</v>
      </c>
      <c r="B17" s="86" t="s">
        <v>364</v>
      </c>
      <c r="C17" s="86" t="s">
        <v>488</v>
      </c>
      <c r="D17" s="86" t="s">
        <v>365</v>
      </c>
      <c r="E17" s="86" t="s">
        <v>134</v>
      </c>
      <c r="F17" s="86" t="s">
        <v>135</v>
      </c>
      <c r="G17" s="87">
        <v>35180</v>
      </c>
      <c r="H17" s="93" t="s">
        <v>483</v>
      </c>
      <c r="I17" s="89">
        <v>31</v>
      </c>
      <c r="J17" s="89">
        <v>44</v>
      </c>
      <c r="K17" s="89"/>
      <c r="L17" s="89">
        <v>8</v>
      </c>
      <c r="M17" s="90">
        <v>0.5338</v>
      </c>
      <c r="N17" s="91">
        <v>0.2004</v>
      </c>
      <c r="O17" s="91">
        <v>0.25</v>
      </c>
      <c r="P17" s="89">
        <f>J17*10018</f>
        <v>440792</v>
      </c>
      <c r="Q17" s="89">
        <f t="shared" si="0"/>
        <v>235294.76960000003</v>
      </c>
      <c r="R17" s="89">
        <f t="shared" si="1"/>
        <v>110198</v>
      </c>
      <c r="S17" s="89">
        <f t="shared" si="4"/>
        <v>154277.19999999998</v>
      </c>
      <c r="T17" s="89">
        <f t="shared" si="2"/>
        <v>34144</v>
      </c>
      <c r="U17" s="89"/>
      <c r="V17" s="89"/>
      <c r="W17" s="89"/>
      <c r="X17" s="89">
        <f t="shared" si="3"/>
        <v>88334.7168</v>
      </c>
      <c r="Y17" s="89">
        <v>87537</v>
      </c>
      <c r="Z17" s="89"/>
      <c r="AA17" s="89">
        <v>25457</v>
      </c>
      <c r="AB17" s="89"/>
      <c r="AC17" s="89"/>
      <c r="AD17" s="89">
        <v>154717</v>
      </c>
      <c r="AE17" s="89">
        <v>721296</v>
      </c>
      <c r="AF17" s="89"/>
      <c r="AG17" s="89">
        <v>294000</v>
      </c>
      <c r="AH17" s="89"/>
      <c r="AI17" s="89">
        <v>50218</v>
      </c>
      <c r="AJ17" s="89">
        <v>2396264</v>
      </c>
      <c r="AK17" s="89">
        <v>132042</v>
      </c>
      <c r="AL17" s="89">
        <v>267686</v>
      </c>
    </row>
    <row r="18" spans="1:38" ht="9.75">
      <c r="A18" s="85" t="s">
        <v>385</v>
      </c>
      <c r="B18" s="86" t="s">
        <v>386</v>
      </c>
      <c r="C18" s="86" t="s">
        <v>488</v>
      </c>
      <c r="D18" s="86" t="s">
        <v>471</v>
      </c>
      <c r="E18" s="86" t="s">
        <v>32</v>
      </c>
      <c r="F18" s="86" t="s">
        <v>135</v>
      </c>
      <c r="G18" s="92">
        <v>40605</v>
      </c>
      <c r="H18" s="88">
        <v>40968</v>
      </c>
      <c r="I18" s="89">
        <v>31</v>
      </c>
      <c r="J18" s="89">
        <v>39</v>
      </c>
      <c r="K18" s="89"/>
      <c r="L18" s="89">
        <v>0</v>
      </c>
      <c r="M18" s="90">
        <v>0</v>
      </c>
      <c r="N18" s="91">
        <v>0</v>
      </c>
      <c r="O18" s="91">
        <v>0.25</v>
      </c>
      <c r="P18" s="89">
        <f>J18*10018</f>
        <v>390702</v>
      </c>
      <c r="Q18" s="89">
        <f t="shared" si="0"/>
        <v>0</v>
      </c>
      <c r="R18" s="89">
        <f t="shared" si="1"/>
        <v>97675.5</v>
      </c>
      <c r="S18" s="89">
        <f t="shared" si="4"/>
        <v>136745.69999999998</v>
      </c>
      <c r="T18" s="89">
        <f t="shared" si="2"/>
        <v>30264</v>
      </c>
      <c r="U18" s="89">
        <v>50150</v>
      </c>
      <c r="V18" s="89"/>
      <c r="W18" s="89"/>
      <c r="X18" s="89">
        <f t="shared" si="3"/>
        <v>0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>
        <v>705538</v>
      </c>
      <c r="AK18" s="89">
        <v>2824</v>
      </c>
      <c r="AL18" s="89">
        <v>130102</v>
      </c>
    </row>
    <row r="19" spans="1:38" ht="9.75">
      <c r="A19" s="85" t="s">
        <v>35</v>
      </c>
      <c r="B19" s="86" t="s">
        <v>36</v>
      </c>
      <c r="C19" s="86" t="s">
        <v>488</v>
      </c>
      <c r="D19" s="86" t="s">
        <v>437</v>
      </c>
      <c r="E19" s="86" t="s">
        <v>134</v>
      </c>
      <c r="F19" s="86" t="s">
        <v>135</v>
      </c>
      <c r="G19" s="87">
        <v>33679</v>
      </c>
      <c r="H19" s="93" t="s">
        <v>483</v>
      </c>
      <c r="I19" s="89">
        <v>31</v>
      </c>
      <c r="J19" s="89">
        <v>44</v>
      </c>
      <c r="K19" s="89"/>
      <c r="L19" s="89">
        <v>15</v>
      </c>
      <c r="M19" s="91">
        <v>1</v>
      </c>
      <c r="N19" s="91">
        <v>0.2745</v>
      </c>
      <c r="O19" s="91">
        <v>0.2</v>
      </c>
      <c r="P19" s="89">
        <f>J19*10018</f>
        <v>440792</v>
      </c>
      <c r="Q19" s="89">
        <f t="shared" si="0"/>
        <v>440792</v>
      </c>
      <c r="R19" s="89">
        <f t="shared" si="1"/>
        <v>88158.40000000001</v>
      </c>
      <c r="S19" s="89">
        <f t="shared" si="4"/>
        <v>154277.19999999998</v>
      </c>
      <c r="T19" s="89">
        <f t="shared" si="2"/>
        <v>34144</v>
      </c>
      <c r="U19" s="89">
        <v>50150</v>
      </c>
      <c r="V19" s="89">
        <v>16717</v>
      </c>
      <c r="W19" s="89">
        <v>4527</v>
      </c>
      <c r="X19" s="89">
        <f t="shared" si="3"/>
        <v>120997.40400000001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>
        <v>1350554</v>
      </c>
      <c r="AK19" s="89">
        <v>28339</v>
      </c>
      <c r="AL19" s="89">
        <v>297082</v>
      </c>
    </row>
    <row r="20" spans="1:38" ht="9.75">
      <c r="A20" s="85" t="s">
        <v>150</v>
      </c>
      <c r="B20" s="86" t="s">
        <v>151</v>
      </c>
      <c r="C20" s="86" t="s">
        <v>488</v>
      </c>
      <c r="D20" s="86" t="s">
        <v>459</v>
      </c>
      <c r="E20" s="86" t="s">
        <v>134</v>
      </c>
      <c r="F20" s="86" t="s">
        <v>135</v>
      </c>
      <c r="G20" s="87">
        <v>30256</v>
      </c>
      <c r="H20" s="93" t="s">
        <v>483</v>
      </c>
      <c r="I20" s="89">
        <v>31</v>
      </c>
      <c r="J20" s="89">
        <v>40</v>
      </c>
      <c r="K20" s="89"/>
      <c r="L20" s="89">
        <v>15</v>
      </c>
      <c r="M20" s="91">
        <v>1</v>
      </c>
      <c r="N20" s="91">
        <v>0.4</v>
      </c>
      <c r="O20" s="91">
        <v>0.2</v>
      </c>
      <c r="P20" s="89">
        <f>J20*10018</f>
        <v>400720</v>
      </c>
      <c r="Q20" s="89">
        <f t="shared" si="0"/>
        <v>400720</v>
      </c>
      <c r="R20" s="89">
        <f t="shared" si="1"/>
        <v>80144</v>
      </c>
      <c r="S20" s="89">
        <f t="shared" si="4"/>
        <v>140252</v>
      </c>
      <c r="T20" s="89">
        <f t="shared" si="2"/>
        <v>31040</v>
      </c>
      <c r="U20" s="89">
        <v>50150</v>
      </c>
      <c r="V20" s="89"/>
      <c r="W20" s="89">
        <v>6406</v>
      </c>
      <c r="X20" s="89">
        <f t="shared" si="3"/>
        <v>160288</v>
      </c>
      <c r="Y20" s="89"/>
      <c r="Z20" s="89"/>
      <c r="AA20" s="89"/>
      <c r="AB20" s="89"/>
      <c r="AC20" s="89"/>
      <c r="AD20" s="89">
        <v>97409</v>
      </c>
      <c r="AE20" s="89"/>
      <c r="AF20" s="89"/>
      <c r="AG20" s="89"/>
      <c r="AH20" s="89"/>
      <c r="AI20" s="89"/>
      <c r="AJ20" s="89">
        <v>1367130</v>
      </c>
      <c r="AK20" s="89">
        <v>28777</v>
      </c>
      <c r="AL20" s="89">
        <v>272646</v>
      </c>
    </row>
    <row r="21" spans="1:38" ht="9.75">
      <c r="A21" s="85" t="s">
        <v>222</v>
      </c>
      <c r="B21" s="86" t="s">
        <v>223</v>
      </c>
      <c r="C21" s="86" t="s">
        <v>488</v>
      </c>
      <c r="D21" s="86" t="s">
        <v>461</v>
      </c>
      <c r="E21" s="86" t="s">
        <v>32</v>
      </c>
      <c r="F21" s="86" t="s">
        <v>135</v>
      </c>
      <c r="G21" s="92">
        <v>39916</v>
      </c>
      <c r="H21" s="88">
        <v>40968</v>
      </c>
      <c r="I21" s="89">
        <v>31</v>
      </c>
      <c r="J21" s="89"/>
      <c r="K21" s="89">
        <v>30</v>
      </c>
      <c r="L21" s="89">
        <v>5</v>
      </c>
      <c r="M21" s="90">
        <v>0.334</v>
      </c>
      <c r="N21" s="91">
        <v>0</v>
      </c>
      <c r="O21" s="91">
        <v>0.2</v>
      </c>
      <c r="P21" s="89">
        <f>K21*10542</f>
        <v>316260</v>
      </c>
      <c r="Q21" s="89">
        <f t="shared" si="0"/>
        <v>105630.84000000001</v>
      </c>
      <c r="R21" s="89">
        <f t="shared" si="1"/>
        <v>63252</v>
      </c>
      <c r="S21" s="89">
        <f t="shared" si="4"/>
        <v>110691</v>
      </c>
      <c r="T21" s="89">
        <f t="shared" si="2"/>
        <v>23280</v>
      </c>
      <c r="U21" s="89"/>
      <c r="V21" s="89"/>
      <c r="W21" s="89"/>
      <c r="X21" s="89">
        <f t="shared" si="3"/>
        <v>0</v>
      </c>
      <c r="Y21" s="89"/>
      <c r="Z21" s="89"/>
      <c r="AA21" s="89"/>
      <c r="AB21" s="89"/>
      <c r="AC21" s="89"/>
      <c r="AD21" s="89">
        <v>102942</v>
      </c>
      <c r="AE21" s="89"/>
      <c r="AF21" s="89"/>
      <c r="AG21" s="89"/>
      <c r="AH21" s="89"/>
      <c r="AI21" s="89"/>
      <c r="AJ21" s="89">
        <v>722056</v>
      </c>
      <c r="AK21" s="89">
        <v>3527</v>
      </c>
      <c r="AL21" s="89">
        <v>132570</v>
      </c>
    </row>
    <row r="22" spans="1:38" ht="9.75">
      <c r="A22" s="85" t="s">
        <v>224</v>
      </c>
      <c r="B22" s="86" t="s">
        <v>225</v>
      </c>
      <c r="C22" s="86" t="s">
        <v>488</v>
      </c>
      <c r="D22" s="86" t="s">
        <v>461</v>
      </c>
      <c r="E22" s="86" t="s">
        <v>32</v>
      </c>
      <c r="F22" s="86" t="s">
        <v>135</v>
      </c>
      <c r="G22" s="92">
        <v>39934</v>
      </c>
      <c r="H22" s="88">
        <v>40968</v>
      </c>
      <c r="I22" s="89">
        <v>31</v>
      </c>
      <c r="J22" s="89"/>
      <c r="K22" s="89">
        <v>44</v>
      </c>
      <c r="L22" s="89">
        <v>1</v>
      </c>
      <c r="M22" s="90">
        <v>0.0676</v>
      </c>
      <c r="N22" s="91">
        <v>0</v>
      </c>
      <c r="O22" s="91">
        <v>0.2</v>
      </c>
      <c r="P22" s="89">
        <f>K22*10542</f>
        <v>463848</v>
      </c>
      <c r="Q22" s="89">
        <f t="shared" si="0"/>
        <v>31356.124799999998</v>
      </c>
      <c r="R22" s="89">
        <f t="shared" si="1"/>
        <v>92769.6</v>
      </c>
      <c r="S22" s="89">
        <f t="shared" si="4"/>
        <v>162346.8</v>
      </c>
      <c r="T22" s="89">
        <f t="shared" si="2"/>
        <v>34144</v>
      </c>
      <c r="U22" s="89"/>
      <c r="V22" s="89"/>
      <c r="W22" s="89"/>
      <c r="X22" s="89">
        <f t="shared" si="3"/>
        <v>0</v>
      </c>
      <c r="Y22" s="89"/>
      <c r="Z22" s="89"/>
      <c r="AA22" s="89"/>
      <c r="AB22" s="89"/>
      <c r="AC22" s="89"/>
      <c r="AD22" s="89">
        <v>150982</v>
      </c>
      <c r="AE22" s="89"/>
      <c r="AF22" s="89"/>
      <c r="AG22" s="89"/>
      <c r="AH22" s="89"/>
      <c r="AI22" s="89"/>
      <c r="AJ22" s="89">
        <v>935447</v>
      </c>
      <c r="AK22" s="89">
        <v>12153</v>
      </c>
      <c r="AL22" s="89">
        <v>173432</v>
      </c>
    </row>
    <row r="23" spans="1:38" ht="9.75">
      <c r="A23" s="85" t="s">
        <v>226</v>
      </c>
      <c r="B23" s="86" t="s">
        <v>227</v>
      </c>
      <c r="C23" s="86" t="s">
        <v>488</v>
      </c>
      <c r="D23" s="86" t="s">
        <v>461</v>
      </c>
      <c r="E23" s="86" t="s">
        <v>134</v>
      </c>
      <c r="F23" s="86" t="s">
        <v>135</v>
      </c>
      <c r="G23" s="87">
        <v>30760</v>
      </c>
      <c r="H23" s="93" t="s">
        <v>483</v>
      </c>
      <c r="I23" s="89">
        <v>31</v>
      </c>
      <c r="J23" s="89"/>
      <c r="K23" s="89">
        <v>44</v>
      </c>
      <c r="L23" s="89">
        <v>13</v>
      </c>
      <c r="M23" s="90">
        <v>0.8668</v>
      </c>
      <c r="N23" s="91">
        <v>0.3919</v>
      </c>
      <c r="O23" s="91">
        <v>0.2</v>
      </c>
      <c r="P23" s="89">
        <f>K23*10542</f>
        <v>463848</v>
      </c>
      <c r="Q23" s="89">
        <f t="shared" si="0"/>
        <v>402063.4464</v>
      </c>
      <c r="R23" s="89">
        <f t="shared" si="1"/>
        <v>92769.6</v>
      </c>
      <c r="S23" s="89">
        <f t="shared" si="4"/>
        <v>162346.8</v>
      </c>
      <c r="T23" s="89">
        <f t="shared" si="2"/>
        <v>34144</v>
      </c>
      <c r="U23" s="89">
        <v>50150</v>
      </c>
      <c r="V23" s="89">
        <v>16717</v>
      </c>
      <c r="W23" s="89"/>
      <c r="X23" s="89">
        <f t="shared" si="3"/>
        <v>181782.0312</v>
      </c>
      <c r="Y23" s="89"/>
      <c r="Z23" s="89">
        <v>32452</v>
      </c>
      <c r="AA23" s="89"/>
      <c r="AB23" s="89"/>
      <c r="AC23" s="89"/>
      <c r="AD23" s="89">
        <v>150982</v>
      </c>
      <c r="AE23" s="89"/>
      <c r="AF23" s="89"/>
      <c r="AG23" s="89"/>
      <c r="AH23" s="89"/>
      <c r="AI23" s="89"/>
      <c r="AJ23" s="89">
        <v>1587255</v>
      </c>
      <c r="AK23" s="89">
        <v>48522</v>
      </c>
      <c r="AL23" s="89">
        <v>265948</v>
      </c>
    </row>
    <row r="24" spans="1:38" ht="9.75">
      <c r="A24" s="85" t="s">
        <v>228</v>
      </c>
      <c r="B24" s="86" t="s">
        <v>229</v>
      </c>
      <c r="C24" s="86" t="s">
        <v>488</v>
      </c>
      <c r="D24" s="86" t="s">
        <v>461</v>
      </c>
      <c r="E24" s="86" t="s">
        <v>32</v>
      </c>
      <c r="F24" s="86" t="s">
        <v>135</v>
      </c>
      <c r="G24" s="92">
        <v>39936</v>
      </c>
      <c r="H24" s="88">
        <v>40968</v>
      </c>
      <c r="I24" s="89">
        <v>31</v>
      </c>
      <c r="J24" s="89"/>
      <c r="K24" s="89">
        <v>44</v>
      </c>
      <c r="L24" s="89">
        <v>1</v>
      </c>
      <c r="M24" s="90">
        <v>0.0676</v>
      </c>
      <c r="N24" s="91">
        <v>0</v>
      </c>
      <c r="O24" s="91">
        <v>0.2</v>
      </c>
      <c r="P24" s="89">
        <f>K24*10542</f>
        <v>463848</v>
      </c>
      <c r="Q24" s="89">
        <f t="shared" si="0"/>
        <v>31356.124799999998</v>
      </c>
      <c r="R24" s="89">
        <f t="shared" si="1"/>
        <v>92769.6</v>
      </c>
      <c r="S24" s="89">
        <f t="shared" si="4"/>
        <v>162346.8</v>
      </c>
      <c r="T24" s="89">
        <f t="shared" si="2"/>
        <v>34144</v>
      </c>
      <c r="U24" s="89">
        <v>50150</v>
      </c>
      <c r="V24" s="89">
        <v>16717</v>
      </c>
      <c r="W24" s="89"/>
      <c r="X24" s="89">
        <f t="shared" si="3"/>
        <v>0</v>
      </c>
      <c r="Y24" s="89"/>
      <c r="Z24" s="89"/>
      <c r="AA24" s="89"/>
      <c r="AB24" s="89"/>
      <c r="AC24" s="89"/>
      <c r="AD24" s="89">
        <v>150982</v>
      </c>
      <c r="AE24" s="89"/>
      <c r="AF24" s="89"/>
      <c r="AG24" s="89"/>
      <c r="AH24" s="89"/>
      <c r="AI24" s="89"/>
      <c r="AJ24" s="89">
        <v>1002314</v>
      </c>
      <c r="AK24" s="89">
        <v>14907</v>
      </c>
      <c r="AL24" s="89">
        <v>185228</v>
      </c>
    </row>
    <row r="25" spans="1:38" ht="9.75">
      <c r="A25" s="85" t="s">
        <v>39</v>
      </c>
      <c r="B25" s="86" t="s">
        <v>40</v>
      </c>
      <c r="C25" s="86" t="s">
        <v>488</v>
      </c>
      <c r="D25" s="86" t="s">
        <v>437</v>
      </c>
      <c r="E25" s="86" t="s">
        <v>17</v>
      </c>
      <c r="F25" s="86" t="s">
        <v>135</v>
      </c>
      <c r="G25" s="92">
        <v>40604</v>
      </c>
      <c r="H25" s="88">
        <v>40968</v>
      </c>
      <c r="I25" s="89">
        <v>31</v>
      </c>
      <c r="J25" s="89">
        <v>30</v>
      </c>
      <c r="K25" s="89"/>
      <c r="L25" s="89">
        <v>0</v>
      </c>
      <c r="M25" s="90">
        <v>0</v>
      </c>
      <c r="N25" s="91">
        <v>0</v>
      </c>
      <c r="O25" s="91">
        <v>0.2</v>
      </c>
      <c r="P25" s="89">
        <f>J25*10018</f>
        <v>300540</v>
      </c>
      <c r="Q25" s="89">
        <f t="shared" si="0"/>
        <v>0</v>
      </c>
      <c r="R25" s="89">
        <f t="shared" si="1"/>
        <v>60108</v>
      </c>
      <c r="S25" s="89">
        <f t="shared" si="4"/>
        <v>105189</v>
      </c>
      <c r="T25" s="89">
        <f t="shared" si="2"/>
        <v>23280</v>
      </c>
      <c r="U25" s="89">
        <v>50150</v>
      </c>
      <c r="V25" s="89"/>
      <c r="W25" s="89"/>
      <c r="X25" s="89">
        <f t="shared" si="3"/>
        <v>0</v>
      </c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>
        <v>539267</v>
      </c>
      <c r="AK25" s="93"/>
      <c r="AL25" s="89">
        <v>99010</v>
      </c>
    </row>
    <row r="26" spans="1:38" ht="9.75">
      <c r="A26" s="85" t="s">
        <v>387</v>
      </c>
      <c r="B26" s="86" t="s">
        <v>388</v>
      </c>
      <c r="C26" s="86" t="s">
        <v>488</v>
      </c>
      <c r="D26" s="86" t="s">
        <v>471</v>
      </c>
      <c r="E26" s="86" t="s">
        <v>32</v>
      </c>
      <c r="F26" s="86" t="s">
        <v>135</v>
      </c>
      <c r="G26" s="92">
        <v>39510</v>
      </c>
      <c r="H26" s="88">
        <v>40968</v>
      </c>
      <c r="I26" s="89">
        <v>31</v>
      </c>
      <c r="J26" s="89">
        <v>39</v>
      </c>
      <c r="K26" s="89"/>
      <c r="L26" s="89">
        <v>1</v>
      </c>
      <c r="M26" s="90">
        <v>0.0676</v>
      </c>
      <c r="N26" s="91">
        <v>0</v>
      </c>
      <c r="O26" s="91">
        <v>0.25</v>
      </c>
      <c r="P26" s="89">
        <f>J26*10018</f>
        <v>390702</v>
      </c>
      <c r="Q26" s="89">
        <f t="shared" si="0"/>
        <v>26411.455199999997</v>
      </c>
      <c r="R26" s="89">
        <f t="shared" si="1"/>
        <v>97675.5</v>
      </c>
      <c r="S26" s="89">
        <f t="shared" si="4"/>
        <v>136745.69999999998</v>
      </c>
      <c r="T26" s="89">
        <f t="shared" si="2"/>
        <v>30264</v>
      </c>
      <c r="U26" s="89">
        <v>50150</v>
      </c>
      <c r="V26" s="89"/>
      <c r="W26" s="89"/>
      <c r="X26" s="89">
        <f t="shared" si="3"/>
        <v>0</v>
      </c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>
        <v>731949</v>
      </c>
      <c r="AK26" s="89">
        <v>3931</v>
      </c>
      <c r="AL26" s="89">
        <v>134385</v>
      </c>
    </row>
    <row r="27" spans="1:38" ht="9.75">
      <c r="A27" s="85" t="s">
        <v>234</v>
      </c>
      <c r="B27" s="86" t="s">
        <v>235</v>
      </c>
      <c r="C27" s="86" t="s">
        <v>488</v>
      </c>
      <c r="D27" s="86" t="s">
        <v>461</v>
      </c>
      <c r="E27" s="86" t="s">
        <v>32</v>
      </c>
      <c r="F27" s="86" t="s">
        <v>135</v>
      </c>
      <c r="G27" s="92">
        <v>40238</v>
      </c>
      <c r="H27" s="88">
        <v>40968</v>
      </c>
      <c r="I27" s="89">
        <v>31</v>
      </c>
      <c r="J27" s="89"/>
      <c r="K27" s="89">
        <v>44</v>
      </c>
      <c r="L27" s="89">
        <v>0</v>
      </c>
      <c r="M27" s="90">
        <v>0</v>
      </c>
      <c r="N27" s="91">
        <v>0</v>
      </c>
      <c r="O27" s="91">
        <v>0.2</v>
      </c>
      <c r="P27" s="89">
        <f>K27*10542</f>
        <v>463848</v>
      </c>
      <c r="Q27" s="89">
        <f t="shared" si="0"/>
        <v>0</v>
      </c>
      <c r="R27" s="89">
        <f t="shared" si="1"/>
        <v>92769.6</v>
      </c>
      <c r="S27" s="89">
        <f t="shared" si="4"/>
        <v>162346.8</v>
      </c>
      <c r="T27" s="89">
        <f t="shared" si="2"/>
        <v>34144</v>
      </c>
      <c r="U27" s="89">
        <v>50150</v>
      </c>
      <c r="V27" s="89"/>
      <c r="W27" s="89"/>
      <c r="X27" s="89">
        <f t="shared" si="3"/>
        <v>0</v>
      </c>
      <c r="Y27" s="89"/>
      <c r="Z27" s="89"/>
      <c r="AA27" s="89"/>
      <c r="AB27" s="89"/>
      <c r="AC27" s="89"/>
      <c r="AD27" s="89">
        <v>150982</v>
      </c>
      <c r="AE27" s="89"/>
      <c r="AF27" s="89"/>
      <c r="AG27" s="89"/>
      <c r="AH27" s="89"/>
      <c r="AI27" s="89"/>
      <c r="AJ27" s="89">
        <v>954241</v>
      </c>
      <c r="AK27" s="89">
        <v>13004</v>
      </c>
      <c r="AL27" s="89">
        <v>175199</v>
      </c>
    </row>
    <row r="28" spans="1:38" ht="9.75">
      <c r="A28" s="85" t="s">
        <v>131</v>
      </c>
      <c r="B28" s="86" t="s">
        <v>132</v>
      </c>
      <c r="C28" s="86" t="s">
        <v>488</v>
      </c>
      <c r="D28" s="86" t="s">
        <v>133</v>
      </c>
      <c r="E28" s="86" t="s">
        <v>134</v>
      </c>
      <c r="F28" s="86" t="s">
        <v>475</v>
      </c>
      <c r="G28" s="87">
        <v>37683</v>
      </c>
      <c r="H28" s="93" t="s">
        <v>483</v>
      </c>
      <c r="I28" s="89">
        <v>31</v>
      </c>
      <c r="J28" s="89"/>
      <c r="K28" s="89">
        <v>44</v>
      </c>
      <c r="L28" s="89">
        <v>4</v>
      </c>
      <c r="M28" s="90">
        <v>0.2674</v>
      </c>
      <c r="N28" s="90">
        <v>0</v>
      </c>
      <c r="O28" s="90">
        <v>0</v>
      </c>
      <c r="P28" s="89">
        <f>K28*10542</f>
        <v>463848</v>
      </c>
      <c r="Q28" s="89">
        <f t="shared" si="0"/>
        <v>124032.95520000001</v>
      </c>
      <c r="R28" s="89">
        <f t="shared" si="1"/>
        <v>0</v>
      </c>
      <c r="S28" s="89">
        <f t="shared" si="4"/>
        <v>162346.8</v>
      </c>
      <c r="T28" s="89">
        <f t="shared" si="2"/>
        <v>34144</v>
      </c>
      <c r="U28" s="89"/>
      <c r="V28" s="89"/>
      <c r="W28" s="89"/>
      <c r="X28" s="89">
        <f t="shared" si="3"/>
        <v>0</v>
      </c>
      <c r="Y28" s="94"/>
      <c r="Z28" s="94"/>
      <c r="AA28" s="94"/>
      <c r="AB28" s="94"/>
      <c r="AC28" s="94"/>
      <c r="AD28" s="89"/>
      <c r="AE28" s="89"/>
      <c r="AF28" s="89"/>
      <c r="AG28" s="89">
        <v>209659</v>
      </c>
      <c r="AH28" s="89">
        <v>277141</v>
      </c>
      <c r="AI28" s="89"/>
      <c r="AJ28" s="89">
        <v>1271172</v>
      </c>
      <c r="AK28" s="89">
        <v>25865</v>
      </c>
      <c r="AL28" s="89">
        <v>234913</v>
      </c>
    </row>
    <row r="29" spans="1:38" ht="9.75">
      <c r="A29" s="85" t="s">
        <v>537</v>
      </c>
      <c r="B29" s="86" t="s">
        <v>538</v>
      </c>
      <c r="C29" s="86" t="s">
        <v>488</v>
      </c>
      <c r="D29" s="86" t="s">
        <v>469</v>
      </c>
      <c r="E29" s="86" t="s">
        <v>134</v>
      </c>
      <c r="F29" s="86" t="s">
        <v>135</v>
      </c>
      <c r="G29" s="87">
        <v>35551</v>
      </c>
      <c r="H29" s="93" t="s">
        <v>483</v>
      </c>
      <c r="I29" s="89">
        <v>31</v>
      </c>
      <c r="J29" s="89">
        <v>42</v>
      </c>
      <c r="K29" s="89"/>
      <c r="L29" s="89">
        <v>3</v>
      </c>
      <c r="M29" s="90">
        <v>0.2008</v>
      </c>
      <c r="N29" s="91">
        <v>0.0285</v>
      </c>
      <c r="O29" s="91">
        <v>0.2</v>
      </c>
      <c r="P29" s="89">
        <f>J29*10018</f>
        <v>420756</v>
      </c>
      <c r="Q29" s="89">
        <f t="shared" si="0"/>
        <v>84487.8048</v>
      </c>
      <c r="R29" s="89">
        <f t="shared" si="1"/>
        <v>84151.20000000001</v>
      </c>
      <c r="S29" s="89">
        <f t="shared" si="4"/>
        <v>147264.59999999998</v>
      </c>
      <c r="T29" s="89">
        <f t="shared" si="2"/>
        <v>32592</v>
      </c>
      <c r="U29" s="89"/>
      <c r="V29" s="89"/>
      <c r="W29" s="89"/>
      <c r="X29" s="89">
        <f t="shared" si="3"/>
        <v>11991.546</v>
      </c>
      <c r="Y29" s="89"/>
      <c r="Z29" s="89"/>
      <c r="AA29" s="89">
        <v>25457</v>
      </c>
      <c r="AB29" s="89"/>
      <c r="AC29" s="89"/>
      <c r="AD29" s="89">
        <v>194984</v>
      </c>
      <c r="AE29" s="89"/>
      <c r="AF29" s="89"/>
      <c r="AG29" s="89"/>
      <c r="AH29" s="89"/>
      <c r="AI29" s="89"/>
      <c r="AJ29" s="89">
        <v>1001683</v>
      </c>
      <c r="AK29" s="89">
        <v>14881</v>
      </c>
      <c r="AL29" s="89">
        <v>185111</v>
      </c>
    </row>
    <row r="30" spans="1:38" ht="9.75">
      <c r="A30" s="85" t="s">
        <v>154</v>
      </c>
      <c r="B30" s="86" t="s">
        <v>155</v>
      </c>
      <c r="C30" s="86" t="s">
        <v>488</v>
      </c>
      <c r="D30" s="86" t="s">
        <v>459</v>
      </c>
      <c r="E30" s="86" t="s">
        <v>32</v>
      </c>
      <c r="F30" s="86" t="s">
        <v>135</v>
      </c>
      <c r="G30" s="92">
        <v>39510</v>
      </c>
      <c r="H30" s="88">
        <v>40968</v>
      </c>
      <c r="I30" s="89">
        <v>31</v>
      </c>
      <c r="J30" s="89">
        <v>34</v>
      </c>
      <c r="K30" s="89">
        <v>8</v>
      </c>
      <c r="L30" s="89">
        <v>1</v>
      </c>
      <c r="M30" s="90">
        <v>0.0676</v>
      </c>
      <c r="N30" s="91">
        <v>0</v>
      </c>
      <c r="O30" s="91">
        <v>0.2</v>
      </c>
      <c r="P30" s="89">
        <f>(J30*10018)+(K30*10542)</f>
        <v>424948</v>
      </c>
      <c r="Q30" s="89">
        <f t="shared" si="0"/>
        <v>28726.4848</v>
      </c>
      <c r="R30" s="89">
        <f t="shared" si="1"/>
        <v>84989.6</v>
      </c>
      <c r="S30" s="89">
        <f t="shared" si="4"/>
        <v>148731.8</v>
      </c>
      <c r="T30" s="89">
        <f t="shared" si="2"/>
        <v>32592</v>
      </c>
      <c r="U30" s="89">
        <v>50150</v>
      </c>
      <c r="V30" s="89">
        <v>16717</v>
      </c>
      <c r="W30" s="89"/>
      <c r="X30" s="89">
        <f t="shared" si="3"/>
        <v>0</v>
      </c>
      <c r="Y30" s="89"/>
      <c r="Z30" s="89"/>
      <c r="AA30" s="89"/>
      <c r="AB30" s="89"/>
      <c r="AC30" s="89"/>
      <c r="AD30" s="89">
        <v>140755</v>
      </c>
      <c r="AE30" s="89">
        <v>757361</v>
      </c>
      <c r="AF30" s="89"/>
      <c r="AG30" s="89">
        <v>672000</v>
      </c>
      <c r="AH30" s="89"/>
      <c r="AI30" s="89"/>
      <c r="AJ30" s="89">
        <v>2356971</v>
      </c>
      <c r="AK30" s="89">
        <v>133681</v>
      </c>
      <c r="AL30" s="89">
        <v>267686</v>
      </c>
    </row>
    <row r="31" spans="1:38" ht="9.75">
      <c r="A31" s="85" t="s">
        <v>46</v>
      </c>
      <c r="B31" s="86" t="s">
        <v>47</v>
      </c>
      <c r="C31" s="86" t="s">
        <v>488</v>
      </c>
      <c r="D31" s="86" t="s">
        <v>437</v>
      </c>
      <c r="E31" s="86" t="s">
        <v>134</v>
      </c>
      <c r="F31" s="86" t="s">
        <v>135</v>
      </c>
      <c r="G31" s="87">
        <v>30256</v>
      </c>
      <c r="H31" s="93" t="s">
        <v>483</v>
      </c>
      <c r="I31" s="89">
        <v>31</v>
      </c>
      <c r="J31" s="89">
        <v>40</v>
      </c>
      <c r="K31" s="89"/>
      <c r="L31" s="89">
        <v>15</v>
      </c>
      <c r="M31" s="91">
        <v>1</v>
      </c>
      <c r="N31" s="91">
        <v>0.4</v>
      </c>
      <c r="O31" s="91">
        <v>0.2</v>
      </c>
      <c r="P31" s="89">
        <f>J31*10018</f>
        <v>400720</v>
      </c>
      <c r="Q31" s="89">
        <f t="shared" si="0"/>
        <v>400720</v>
      </c>
      <c r="R31" s="89">
        <f t="shared" si="1"/>
        <v>80144</v>
      </c>
      <c r="S31" s="89">
        <f t="shared" si="4"/>
        <v>140252</v>
      </c>
      <c r="T31" s="89">
        <f t="shared" si="2"/>
        <v>31040</v>
      </c>
      <c r="U31" s="89">
        <v>50150</v>
      </c>
      <c r="V31" s="89"/>
      <c r="W31" s="89">
        <v>6199</v>
      </c>
      <c r="X31" s="89">
        <f t="shared" si="3"/>
        <v>160288</v>
      </c>
      <c r="Y31" s="89"/>
      <c r="Z31" s="89"/>
      <c r="AA31" s="89"/>
      <c r="AB31" s="89"/>
      <c r="AC31" s="89">
        <v>21792</v>
      </c>
      <c r="AD31" s="89"/>
      <c r="AE31" s="89"/>
      <c r="AF31" s="89"/>
      <c r="AG31" s="89"/>
      <c r="AH31" s="89"/>
      <c r="AI31" s="89"/>
      <c r="AJ31" s="89">
        <v>1291305</v>
      </c>
      <c r="AK31" s="89">
        <v>24936</v>
      </c>
      <c r="AL31" s="89">
        <v>273633</v>
      </c>
    </row>
    <row r="32" spans="1:38" ht="9.75">
      <c r="A32" s="85" t="s">
        <v>111</v>
      </c>
      <c r="B32" s="86" t="s">
        <v>112</v>
      </c>
      <c r="C32" s="86" t="s">
        <v>488</v>
      </c>
      <c r="D32" s="86" t="s">
        <v>108</v>
      </c>
      <c r="E32" s="86" t="s">
        <v>134</v>
      </c>
      <c r="F32" s="86" t="s">
        <v>135</v>
      </c>
      <c r="G32" s="87">
        <v>38418</v>
      </c>
      <c r="H32" s="93" t="s">
        <v>483</v>
      </c>
      <c r="I32" s="89">
        <v>31</v>
      </c>
      <c r="J32" s="89">
        <v>40</v>
      </c>
      <c r="K32" s="89"/>
      <c r="L32" s="89">
        <v>3</v>
      </c>
      <c r="M32" s="90">
        <v>0.2008</v>
      </c>
      <c r="N32" s="91">
        <v>0.0231</v>
      </c>
      <c r="O32" s="91">
        <v>0.25</v>
      </c>
      <c r="P32" s="89">
        <f>J32*10018</f>
        <v>400720</v>
      </c>
      <c r="Q32" s="89">
        <f t="shared" si="0"/>
        <v>80464.576</v>
      </c>
      <c r="R32" s="89">
        <f t="shared" si="1"/>
        <v>100180</v>
      </c>
      <c r="S32" s="89">
        <f t="shared" si="4"/>
        <v>140252</v>
      </c>
      <c r="T32" s="89">
        <f t="shared" si="2"/>
        <v>31040</v>
      </c>
      <c r="U32" s="89"/>
      <c r="V32" s="89"/>
      <c r="W32" s="89"/>
      <c r="X32" s="89">
        <f t="shared" si="3"/>
        <v>9256.632</v>
      </c>
      <c r="Y32" s="89"/>
      <c r="Z32" s="89"/>
      <c r="AA32" s="89">
        <v>25457</v>
      </c>
      <c r="AB32" s="89"/>
      <c r="AC32" s="89"/>
      <c r="AD32" s="89">
        <v>208410</v>
      </c>
      <c r="AE32" s="89"/>
      <c r="AF32" s="89"/>
      <c r="AG32" s="89"/>
      <c r="AH32" s="89"/>
      <c r="AI32" s="89"/>
      <c r="AJ32" s="89">
        <v>995779</v>
      </c>
      <c r="AK32" s="89">
        <v>14397</v>
      </c>
      <c r="AL32" s="89">
        <v>188889</v>
      </c>
    </row>
    <row r="33" spans="1:38" ht="9.75">
      <c r="A33" s="85" t="s">
        <v>539</v>
      </c>
      <c r="B33" s="86" t="s">
        <v>540</v>
      </c>
      <c r="C33" s="86" t="s">
        <v>488</v>
      </c>
      <c r="D33" s="86" t="s">
        <v>469</v>
      </c>
      <c r="E33" s="86" t="s">
        <v>32</v>
      </c>
      <c r="F33" s="86" t="s">
        <v>135</v>
      </c>
      <c r="G33" s="92">
        <v>36444</v>
      </c>
      <c r="H33" s="88">
        <v>40968</v>
      </c>
      <c r="I33" s="89">
        <v>31</v>
      </c>
      <c r="J33" s="89">
        <v>39</v>
      </c>
      <c r="K33" s="89"/>
      <c r="L33" s="89">
        <v>5</v>
      </c>
      <c r="M33" s="90">
        <v>0.334</v>
      </c>
      <c r="N33" s="91">
        <v>0.0192</v>
      </c>
      <c r="O33" s="91">
        <v>0.2</v>
      </c>
      <c r="P33" s="89">
        <f>J33*10018</f>
        <v>390702</v>
      </c>
      <c r="Q33" s="89">
        <f t="shared" si="0"/>
        <v>130494.46800000001</v>
      </c>
      <c r="R33" s="89">
        <f t="shared" si="1"/>
        <v>78140.40000000001</v>
      </c>
      <c r="S33" s="89">
        <f t="shared" si="4"/>
        <v>136745.69999999998</v>
      </c>
      <c r="T33" s="89">
        <f t="shared" si="2"/>
        <v>30264</v>
      </c>
      <c r="U33" s="89"/>
      <c r="V33" s="89"/>
      <c r="W33" s="89"/>
      <c r="X33" s="89">
        <f t="shared" si="3"/>
        <v>7501.478399999999</v>
      </c>
      <c r="Y33" s="89"/>
      <c r="Z33" s="89"/>
      <c r="AA33" s="89"/>
      <c r="AB33" s="89"/>
      <c r="AC33" s="89"/>
      <c r="AD33" s="89">
        <v>181057</v>
      </c>
      <c r="AE33" s="89"/>
      <c r="AF33" s="89"/>
      <c r="AG33" s="89"/>
      <c r="AH33" s="89"/>
      <c r="AI33" s="89"/>
      <c r="AJ33" s="89">
        <v>954904</v>
      </c>
      <c r="AK33" s="89">
        <v>12974</v>
      </c>
      <c r="AL33" s="89">
        <v>176466</v>
      </c>
    </row>
    <row r="34" spans="1:38" ht="9.75">
      <c r="A34" s="85" t="s">
        <v>240</v>
      </c>
      <c r="B34" s="86" t="s">
        <v>241</v>
      </c>
      <c r="C34" s="86" t="s">
        <v>488</v>
      </c>
      <c r="D34" s="86" t="s">
        <v>461</v>
      </c>
      <c r="E34" s="86" t="s">
        <v>32</v>
      </c>
      <c r="F34" s="86" t="s">
        <v>135</v>
      </c>
      <c r="G34" s="92">
        <v>39518</v>
      </c>
      <c r="H34" s="88">
        <v>40968</v>
      </c>
      <c r="I34" s="89">
        <v>31</v>
      </c>
      <c r="J34" s="93"/>
      <c r="K34" s="89">
        <v>24</v>
      </c>
      <c r="L34" s="89">
        <v>1</v>
      </c>
      <c r="M34" s="90">
        <v>0.0676</v>
      </c>
      <c r="N34" s="91">
        <v>0.0039</v>
      </c>
      <c r="O34" s="91">
        <v>0.2</v>
      </c>
      <c r="P34" s="89">
        <f>K34*10542</f>
        <v>253008</v>
      </c>
      <c r="Q34" s="89">
        <f t="shared" si="0"/>
        <v>17103.340799999998</v>
      </c>
      <c r="R34" s="89">
        <f t="shared" si="1"/>
        <v>50601.600000000006</v>
      </c>
      <c r="S34" s="89">
        <f t="shared" si="4"/>
        <v>88552.79999999999</v>
      </c>
      <c r="T34" s="89">
        <f t="shared" si="2"/>
        <v>18624</v>
      </c>
      <c r="U34" s="89"/>
      <c r="V34" s="89"/>
      <c r="W34" s="89"/>
      <c r="X34" s="89">
        <f t="shared" si="3"/>
        <v>986.7312</v>
      </c>
      <c r="Y34" s="89"/>
      <c r="Z34" s="89"/>
      <c r="AA34" s="89"/>
      <c r="AB34" s="89"/>
      <c r="AC34" s="89"/>
      <c r="AD34" s="89">
        <v>82354</v>
      </c>
      <c r="AE34" s="89"/>
      <c r="AF34" s="89"/>
      <c r="AG34" s="89"/>
      <c r="AH34" s="89"/>
      <c r="AI34" s="89"/>
      <c r="AJ34" s="89">
        <v>511231</v>
      </c>
      <c r="AK34" s="93"/>
      <c r="AL34" s="89">
        <v>93862</v>
      </c>
    </row>
    <row r="35" spans="1:38" ht="9.75">
      <c r="A35" s="85" t="s">
        <v>48</v>
      </c>
      <c r="B35" s="86" t="s">
        <v>49</v>
      </c>
      <c r="C35" s="86" t="s">
        <v>488</v>
      </c>
      <c r="D35" s="86" t="s">
        <v>437</v>
      </c>
      <c r="E35" s="86" t="s">
        <v>32</v>
      </c>
      <c r="F35" s="86" t="s">
        <v>135</v>
      </c>
      <c r="G35" s="92">
        <v>39146</v>
      </c>
      <c r="H35" s="88">
        <v>40968</v>
      </c>
      <c r="I35" s="89">
        <v>31</v>
      </c>
      <c r="J35" s="89">
        <v>39</v>
      </c>
      <c r="K35" s="89"/>
      <c r="L35" s="89">
        <v>2</v>
      </c>
      <c r="M35" s="90">
        <v>0.1342</v>
      </c>
      <c r="N35" s="91">
        <v>0</v>
      </c>
      <c r="O35" s="91">
        <v>0.2</v>
      </c>
      <c r="P35" s="89">
        <f>J35*10018</f>
        <v>390702</v>
      </c>
      <c r="Q35" s="89">
        <f t="shared" si="0"/>
        <v>52432.2084</v>
      </c>
      <c r="R35" s="89">
        <f t="shared" si="1"/>
        <v>78140.40000000001</v>
      </c>
      <c r="S35" s="89">
        <f t="shared" si="4"/>
        <v>136745.69999999998</v>
      </c>
      <c r="T35" s="89">
        <f t="shared" si="2"/>
        <v>30264</v>
      </c>
      <c r="U35" s="89">
        <v>50150</v>
      </c>
      <c r="V35" s="89"/>
      <c r="W35" s="89"/>
      <c r="X35" s="89">
        <f t="shared" si="3"/>
        <v>0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>
        <v>738434</v>
      </c>
      <c r="AK35" s="89">
        <v>4195</v>
      </c>
      <c r="AL35" s="89">
        <v>135576</v>
      </c>
    </row>
    <row r="36" spans="1:38" ht="9.75">
      <c r="A36" s="85" t="s">
        <v>541</v>
      </c>
      <c r="B36" s="86" t="s">
        <v>542</v>
      </c>
      <c r="C36" s="86" t="s">
        <v>488</v>
      </c>
      <c r="D36" s="86" t="s">
        <v>469</v>
      </c>
      <c r="E36" s="86" t="s">
        <v>32</v>
      </c>
      <c r="F36" s="86" t="s">
        <v>135</v>
      </c>
      <c r="G36" s="92">
        <v>38215</v>
      </c>
      <c r="H36" s="88">
        <v>40968</v>
      </c>
      <c r="I36" s="89">
        <v>31</v>
      </c>
      <c r="J36" s="89">
        <v>39</v>
      </c>
      <c r="K36" s="89"/>
      <c r="L36" s="89">
        <v>2</v>
      </c>
      <c r="M36" s="90">
        <v>0.1342</v>
      </c>
      <c r="N36" s="91">
        <v>0</v>
      </c>
      <c r="O36" s="91">
        <v>0.2</v>
      </c>
      <c r="P36" s="89">
        <f>J36*10018</f>
        <v>390702</v>
      </c>
      <c r="Q36" s="89">
        <f t="shared" si="0"/>
        <v>52432.2084</v>
      </c>
      <c r="R36" s="89">
        <f t="shared" si="1"/>
        <v>78140.40000000001</v>
      </c>
      <c r="S36" s="89">
        <f t="shared" si="4"/>
        <v>136745.69999999998</v>
      </c>
      <c r="T36" s="89">
        <f t="shared" si="2"/>
        <v>30264</v>
      </c>
      <c r="U36" s="89"/>
      <c r="V36" s="89"/>
      <c r="W36" s="89"/>
      <c r="X36" s="89">
        <f t="shared" si="3"/>
        <v>0</v>
      </c>
      <c r="Y36" s="89"/>
      <c r="Z36" s="89"/>
      <c r="AA36" s="89"/>
      <c r="AB36" s="89"/>
      <c r="AC36" s="89"/>
      <c r="AD36" s="89">
        <v>181057</v>
      </c>
      <c r="AE36" s="89"/>
      <c r="AF36" s="89"/>
      <c r="AG36" s="89"/>
      <c r="AH36" s="89"/>
      <c r="AI36" s="89"/>
      <c r="AJ36" s="89">
        <v>869341</v>
      </c>
      <c r="AK36" s="89">
        <v>9159</v>
      </c>
      <c r="AL36" s="89">
        <v>167210</v>
      </c>
    </row>
    <row r="37" spans="1:38" ht="9.75">
      <c r="A37" s="85" t="s">
        <v>50</v>
      </c>
      <c r="B37" s="86" t="s">
        <v>51</v>
      </c>
      <c r="C37" s="86" t="s">
        <v>488</v>
      </c>
      <c r="D37" s="86" t="s">
        <v>437</v>
      </c>
      <c r="E37" s="86" t="s">
        <v>134</v>
      </c>
      <c r="F37" s="86" t="s">
        <v>135</v>
      </c>
      <c r="G37" s="87">
        <v>38047</v>
      </c>
      <c r="H37" s="93" t="s">
        <v>483</v>
      </c>
      <c r="I37" s="89">
        <v>31</v>
      </c>
      <c r="J37" s="89">
        <v>39</v>
      </c>
      <c r="K37" s="89"/>
      <c r="L37" s="89">
        <v>3</v>
      </c>
      <c r="M37" s="90">
        <v>0.2008</v>
      </c>
      <c r="N37" s="91">
        <v>0.0118</v>
      </c>
      <c r="O37" s="91">
        <v>0.2</v>
      </c>
      <c r="P37" s="89">
        <f>J37*10018</f>
        <v>390702</v>
      </c>
      <c r="Q37" s="89">
        <f t="shared" si="0"/>
        <v>78452.96160000001</v>
      </c>
      <c r="R37" s="89">
        <f t="shared" si="1"/>
        <v>78140.40000000001</v>
      </c>
      <c r="S37" s="89">
        <f t="shared" si="4"/>
        <v>136745.69999999998</v>
      </c>
      <c r="T37" s="89">
        <f t="shared" si="2"/>
        <v>30264</v>
      </c>
      <c r="U37" s="89"/>
      <c r="V37" s="89"/>
      <c r="W37" s="89"/>
      <c r="X37" s="89">
        <f t="shared" si="3"/>
        <v>4610.2836</v>
      </c>
      <c r="Y37" s="89"/>
      <c r="Z37" s="89"/>
      <c r="AA37" s="89">
        <v>25457</v>
      </c>
      <c r="AB37" s="89"/>
      <c r="AC37" s="89"/>
      <c r="AD37" s="89"/>
      <c r="AE37" s="89"/>
      <c r="AF37" s="89"/>
      <c r="AG37" s="89"/>
      <c r="AH37" s="89"/>
      <c r="AI37" s="89"/>
      <c r="AJ37" s="89">
        <v>744372</v>
      </c>
      <c r="AK37" s="89">
        <v>4438</v>
      </c>
      <c r="AL37" s="89">
        <v>136667</v>
      </c>
    </row>
    <row r="38" spans="1:38" ht="9.75">
      <c r="A38" s="85" t="s">
        <v>52</v>
      </c>
      <c r="B38" s="86" t="s">
        <v>53</v>
      </c>
      <c r="C38" s="86" t="s">
        <v>488</v>
      </c>
      <c r="D38" s="86" t="s">
        <v>437</v>
      </c>
      <c r="E38" s="86" t="s">
        <v>134</v>
      </c>
      <c r="F38" s="86" t="s">
        <v>135</v>
      </c>
      <c r="G38" s="87">
        <v>37319</v>
      </c>
      <c r="H38" s="93" t="s">
        <v>483</v>
      </c>
      <c r="I38" s="89">
        <v>31</v>
      </c>
      <c r="J38" s="89">
        <v>39</v>
      </c>
      <c r="K38" s="89"/>
      <c r="L38" s="89">
        <v>4</v>
      </c>
      <c r="M38" s="90">
        <v>0.2674</v>
      </c>
      <c r="N38" s="91">
        <v>0</v>
      </c>
      <c r="O38" s="91">
        <v>0.2</v>
      </c>
      <c r="P38" s="89">
        <f>J38*10018</f>
        <v>390702</v>
      </c>
      <c r="Q38" s="89">
        <f t="shared" si="0"/>
        <v>104473.71480000002</v>
      </c>
      <c r="R38" s="89">
        <f t="shared" si="1"/>
        <v>78140.40000000001</v>
      </c>
      <c r="S38" s="89">
        <f t="shared" si="4"/>
        <v>136745.69999999998</v>
      </c>
      <c r="T38" s="89">
        <f t="shared" si="2"/>
        <v>30264</v>
      </c>
      <c r="U38" s="89">
        <v>50150</v>
      </c>
      <c r="V38" s="89">
        <v>16717</v>
      </c>
      <c r="W38" s="89"/>
      <c r="X38" s="89">
        <f t="shared" si="3"/>
        <v>0</v>
      </c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>
        <v>807192</v>
      </c>
      <c r="AK38" s="89">
        <v>6953</v>
      </c>
      <c r="AL38" s="89">
        <v>149169</v>
      </c>
    </row>
    <row r="39" spans="1:38" ht="9.75">
      <c r="A39" s="85" t="s">
        <v>54</v>
      </c>
      <c r="B39" s="86" t="s">
        <v>55</v>
      </c>
      <c r="C39" s="86" t="s">
        <v>488</v>
      </c>
      <c r="D39" s="86" t="s">
        <v>437</v>
      </c>
      <c r="E39" s="86" t="s">
        <v>134</v>
      </c>
      <c r="F39" s="86" t="s">
        <v>135</v>
      </c>
      <c r="G39" s="87">
        <v>30256</v>
      </c>
      <c r="H39" s="93" t="s">
        <v>483</v>
      </c>
      <c r="I39" s="89">
        <v>31</v>
      </c>
      <c r="J39" s="89">
        <v>44</v>
      </c>
      <c r="K39" s="89"/>
      <c r="L39" s="89">
        <v>15</v>
      </c>
      <c r="M39" s="91">
        <v>1</v>
      </c>
      <c r="N39" s="91">
        <v>0.4</v>
      </c>
      <c r="O39" s="91">
        <v>0.2</v>
      </c>
      <c r="P39" s="89">
        <f>J39*10018</f>
        <v>440792</v>
      </c>
      <c r="Q39" s="89">
        <f t="shared" si="0"/>
        <v>440792</v>
      </c>
      <c r="R39" s="89">
        <f t="shared" si="1"/>
        <v>88158.40000000001</v>
      </c>
      <c r="S39" s="89">
        <f t="shared" si="4"/>
        <v>154277.19999999998</v>
      </c>
      <c r="T39" s="89">
        <f t="shared" si="2"/>
        <v>34144</v>
      </c>
      <c r="U39" s="89">
        <v>50150</v>
      </c>
      <c r="V39" s="89"/>
      <c r="W39" s="89">
        <v>9541</v>
      </c>
      <c r="X39" s="89">
        <f t="shared" si="3"/>
        <v>176316.80000000002</v>
      </c>
      <c r="Y39" s="89"/>
      <c r="Z39" s="89">
        <v>88158</v>
      </c>
      <c r="AA39" s="89"/>
      <c r="AB39" s="89"/>
      <c r="AC39" s="89"/>
      <c r="AD39" s="89"/>
      <c r="AE39" s="89"/>
      <c r="AF39" s="89"/>
      <c r="AG39" s="89"/>
      <c r="AH39" s="89"/>
      <c r="AI39" s="89"/>
      <c r="AJ39" s="89">
        <v>1482329</v>
      </c>
      <c r="AK39" s="89">
        <v>38029</v>
      </c>
      <c r="AL39" s="89">
        <v>267441</v>
      </c>
    </row>
    <row r="40" spans="1:38" ht="9.75">
      <c r="A40" s="85" t="s">
        <v>244</v>
      </c>
      <c r="B40" s="86" t="s">
        <v>245</v>
      </c>
      <c r="C40" s="86" t="s">
        <v>488</v>
      </c>
      <c r="D40" s="86" t="s">
        <v>461</v>
      </c>
      <c r="E40" s="86" t="s">
        <v>134</v>
      </c>
      <c r="F40" s="86" t="s">
        <v>135</v>
      </c>
      <c r="G40" s="87">
        <v>35866</v>
      </c>
      <c r="H40" s="93" t="s">
        <v>483</v>
      </c>
      <c r="I40" s="89">
        <v>31</v>
      </c>
      <c r="J40" s="89"/>
      <c r="K40" s="89">
        <v>44</v>
      </c>
      <c r="L40" s="89">
        <v>6</v>
      </c>
      <c r="M40" s="90">
        <v>0.4006</v>
      </c>
      <c r="N40" s="91">
        <v>0.2234</v>
      </c>
      <c r="O40" s="91">
        <v>0.2</v>
      </c>
      <c r="P40" s="89">
        <f>K40*10542</f>
        <v>463848</v>
      </c>
      <c r="Q40" s="89">
        <f aca="true" t="shared" si="5" ref="Q40:Q71">P40*M40</f>
        <v>185817.5088</v>
      </c>
      <c r="R40" s="89">
        <f aca="true" t="shared" si="6" ref="R40:R71">P40*O40</f>
        <v>92769.6</v>
      </c>
      <c r="S40" s="89">
        <f t="shared" si="4"/>
        <v>162346.8</v>
      </c>
      <c r="T40" s="89">
        <f aca="true" t="shared" si="7" ref="T40:T71">(J40+K40)*776</f>
        <v>34144</v>
      </c>
      <c r="U40" s="89">
        <v>50150</v>
      </c>
      <c r="V40" s="89"/>
      <c r="W40" s="89"/>
      <c r="X40" s="89">
        <f aca="true" t="shared" si="8" ref="X40:X71">P40*N40</f>
        <v>103623.64319999999</v>
      </c>
      <c r="Y40" s="89"/>
      <c r="Z40" s="89"/>
      <c r="AA40" s="89"/>
      <c r="AB40" s="89"/>
      <c r="AC40" s="89"/>
      <c r="AD40" s="89">
        <v>150982</v>
      </c>
      <c r="AE40" s="89"/>
      <c r="AF40" s="89"/>
      <c r="AG40" s="89"/>
      <c r="AH40" s="89"/>
      <c r="AI40" s="89"/>
      <c r="AJ40" s="89">
        <v>1243682</v>
      </c>
      <c r="AK40" s="89">
        <v>24745</v>
      </c>
      <c r="AL40" s="89">
        <v>229833</v>
      </c>
    </row>
    <row r="41" spans="1:38" ht="9.75">
      <c r="A41" s="85" t="s">
        <v>246</v>
      </c>
      <c r="B41" s="86" t="s">
        <v>247</v>
      </c>
      <c r="C41" s="86" t="s">
        <v>488</v>
      </c>
      <c r="D41" s="86" t="s">
        <v>461</v>
      </c>
      <c r="E41" s="86" t="s">
        <v>32</v>
      </c>
      <c r="F41" s="86" t="s">
        <v>135</v>
      </c>
      <c r="G41" s="87">
        <v>38777</v>
      </c>
      <c r="H41" s="88">
        <v>40968</v>
      </c>
      <c r="I41" s="89">
        <v>31</v>
      </c>
      <c r="J41" s="89"/>
      <c r="K41" s="89">
        <v>44</v>
      </c>
      <c r="L41" s="89">
        <v>2</v>
      </c>
      <c r="M41" s="90">
        <v>0.1342</v>
      </c>
      <c r="N41" s="91">
        <v>0</v>
      </c>
      <c r="O41" s="91">
        <v>0.2</v>
      </c>
      <c r="P41" s="89">
        <f>K41*10542</f>
        <v>463848</v>
      </c>
      <c r="Q41" s="89">
        <f t="shared" si="5"/>
        <v>62248.401600000005</v>
      </c>
      <c r="R41" s="89">
        <f t="shared" si="6"/>
        <v>92769.6</v>
      </c>
      <c r="S41" s="89">
        <f t="shared" si="4"/>
        <v>162346.8</v>
      </c>
      <c r="T41" s="89">
        <f t="shared" si="7"/>
        <v>34144</v>
      </c>
      <c r="U41" s="89"/>
      <c r="V41" s="89"/>
      <c r="W41" s="89"/>
      <c r="X41" s="89">
        <f t="shared" si="8"/>
        <v>0</v>
      </c>
      <c r="Y41" s="89"/>
      <c r="Z41" s="89"/>
      <c r="AA41" s="89"/>
      <c r="AB41" s="89"/>
      <c r="AC41" s="89"/>
      <c r="AD41" s="89">
        <v>150982</v>
      </c>
      <c r="AE41" s="89"/>
      <c r="AF41" s="89"/>
      <c r="AG41" s="89"/>
      <c r="AH41" s="89"/>
      <c r="AI41" s="89"/>
      <c r="AJ41" s="89">
        <v>966339</v>
      </c>
      <c r="AK41" s="89">
        <v>13498</v>
      </c>
      <c r="AL41" s="89">
        <v>177420</v>
      </c>
    </row>
    <row r="42" spans="1:38" ht="9.75">
      <c r="A42" s="85" t="s">
        <v>159</v>
      </c>
      <c r="B42" s="86" t="s">
        <v>160</v>
      </c>
      <c r="C42" s="86" t="s">
        <v>488</v>
      </c>
      <c r="D42" s="86" t="s">
        <v>459</v>
      </c>
      <c r="E42" s="86" t="s">
        <v>32</v>
      </c>
      <c r="F42" s="86" t="s">
        <v>135</v>
      </c>
      <c r="G42" s="92">
        <v>37054</v>
      </c>
      <c r="H42" s="88">
        <v>40968</v>
      </c>
      <c r="I42" s="89">
        <v>31</v>
      </c>
      <c r="J42" s="89">
        <v>40</v>
      </c>
      <c r="K42" s="89"/>
      <c r="L42" s="89">
        <v>2</v>
      </c>
      <c r="M42" s="90">
        <v>0.1342</v>
      </c>
      <c r="N42" s="91">
        <v>0</v>
      </c>
      <c r="O42" s="91">
        <v>0.2</v>
      </c>
      <c r="P42" s="89">
        <f>J42*10018</f>
        <v>400720</v>
      </c>
      <c r="Q42" s="89">
        <f t="shared" si="5"/>
        <v>53776.624</v>
      </c>
      <c r="R42" s="89">
        <f t="shared" si="6"/>
        <v>80144</v>
      </c>
      <c r="S42" s="89">
        <f t="shared" si="4"/>
        <v>140252</v>
      </c>
      <c r="T42" s="89">
        <f t="shared" si="7"/>
        <v>31040</v>
      </c>
      <c r="U42" s="89"/>
      <c r="V42" s="89"/>
      <c r="W42" s="89"/>
      <c r="X42" s="89">
        <f t="shared" si="8"/>
        <v>0</v>
      </c>
      <c r="Y42" s="89"/>
      <c r="Z42" s="89"/>
      <c r="AA42" s="89"/>
      <c r="AB42" s="89"/>
      <c r="AC42" s="89"/>
      <c r="AD42" s="89">
        <v>97409</v>
      </c>
      <c r="AE42" s="89"/>
      <c r="AF42" s="89"/>
      <c r="AG42" s="89"/>
      <c r="AH42" s="89"/>
      <c r="AI42" s="89"/>
      <c r="AJ42" s="89">
        <v>803342</v>
      </c>
      <c r="AK42" s="89">
        <v>6797</v>
      </c>
      <c r="AL42" s="89">
        <v>148458</v>
      </c>
    </row>
    <row r="43" spans="1:38" ht="9.75">
      <c r="A43" s="85" t="s">
        <v>56</v>
      </c>
      <c r="B43" s="86" t="s">
        <v>57</v>
      </c>
      <c r="C43" s="86" t="s">
        <v>488</v>
      </c>
      <c r="D43" s="86" t="s">
        <v>437</v>
      </c>
      <c r="E43" s="86" t="s">
        <v>134</v>
      </c>
      <c r="F43" s="86" t="s">
        <v>135</v>
      </c>
      <c r="G43" s="87">
        <v>30256</v>
      </c>
      <c r="H43" s="93" t="s">
        <v>483</v>
      </c>
      <c r="I43" s="89">
        <v>31</v>
      </c>
      <c r="J43" s="89">
        <v>40</v>
      </c>
      <c r="K43" s="89"/>
      <c r="L43" s="89">
        <v>15</v>
      </c>
      <c r="M43" s="91">
        <v>1</v>
      </c>
      <c r="N43" s="91">
        <v>0.2126</v>
      </c>
      <c r="O43" s="91">
        <v>0.2</v>
      </c>
      <c r="P43" s="89">
        <f>J43*10018</f>
        <v>400720</v>
      </c>
      <c r="Q43" s="89">
        <f t="shared" si="5"/>
        <v>400720</v>
      </c>
      <c r="R43" s="89">
        <f t="shared" si="6"/>
        <v>80144</v>
      </c>
      <c r="S43" s="89">
        <f t="shared" si="4"/>
        <v>140252</v>
      </c>
      <c r="T43" s="89">
        <f t="shared" si="7"/>
        <v>31040</v>
      </c>
      <c r="U43" s="89">
        <v>50150</v>
      </c>
      <c r="V43" s="89"/>
      <c r="W43" s="89">
        <v>6199</v>
      </c>
      <c r="X43" s="89">
        <f t="shared" si="8"/>
        <v>85193.072</v>
      </c>
      <c r="Y43" s="89"/>
      <c r="Z43" s="89"/>
      <c r="AA43" s="89">
        <v>5164</v>
      </c>
      <c r="AB43" s="89"/>
      <c r="AC43" s="89"/>
      <c r="AD43" s="89"/>
      <c r="AE43" s="89"/>
      <c r="AF43" s="89"/>
      <c r="AG43" s="89"/>
      <c r="AH43" s="89"/>
      <c r="AI43" s="89"/>
      <c r="AJ43" s="89">
        <v>1199582</v>
      </c>
      <c r="AK43" s="89">
        <v>22911</v>
      </c>
      <c r="AL43" s="89">
        <v>222403</v>
      </c>
    </row>
    <row r="44" spans="1:38" ht="9.75">
      <c r="A44" s="85" t="s">
        <v>336</v>
      </c>
      <c r="B44" s="86" t="s">
        <v>337</v>
      </c>
      <c r="C44" s="86" t="s">
        <v>488</v>
      </c>
      <c r="D44" s="86" t="s">
        <v>466</v>
      </c>
      <c r="E44" s="86" t="s">
        <v>134</v>
      </c>
      <c r="F44" s="86" t="s">
        <v>135</v>
      </c>
      <c r="G44" s="87">
        <v>30256</v>
      </c>
      <c r="H44" s="93" t="s">
        <v>483</v>
      </c>
      <c r="I44" s="89">
        <v>31</v>
      </c>
      <c r="J44" s="89">
        <v>40</v>
      </c>
      <c r="K44" s="89"/>
      <c r="L44" s="89">
        <v>15</v>
      </c>
      <c r="M44" s="91">
        <v>1</v>
      </c>
      <c r="N44" s="91">
        <v>0.1772</v>
      </c>
      <c r="O44" s="91">
        <v>0.25</v>
      </c>
      <c r="P44" s="89">
        <f>J44*10018</f>
        <v>400720</v>
      </c>
      <c r="Q44" s="89">
        <f t="shared" si="5"/>
        <v>400720</v>
      </c>
      <c r="R44" s="89">
        <f t="shared" si="6"/>
        <v>100180</v>
      </c>
      <c r="S44" s="89">
        <f t="shared" si="4"/>
        <v>140252</v>
      </c>
      <c r="T44" s="89">
        <f t="shared" si="7"/>
        <v>31040</v>
      </c>
      <c r="U44" s="89">
        <v>50150</v>
      </c>
      <c r="V44" s="89">
        <v>16717</v>
      </c>
      <c r="W44" s="89">
        <v>7871</v>
      </c>
      <c r="X44" s="89">
        <f t="shared" si="8"/>
        <v>71007.584</v>
      </c>
      <c r="Y44" s="89"/>
      <c r="Z44" s="89"/>
      <c r="AA44" s="89">
        <v>30693</v>
      </c>
      <c r="AB44" s="89"/>
      <c r="AC44" s="89"/>
      <c r="AD44" s="89"/>
      <c r="AE44" s="89"/>
      <c r="AF44" s="89"/>
      <c r="AG44" s="89"/>
      <c r="AH44" s="89"/>
      <c r="AI44" s="89"/>
      <c r="AJ44" s="89">
        <v>1249351</v>
      </c>
      <c r="AK44" s="89">
        <v>24976</v>
      </c>
      <c r="AL44" s="89">
        <v>230880</v>
      </c>
    </row>
    <row r="45" spans="1:38" ht="9.75">
      <c r="A45" s="85" t="s">
        <v>316</v>
      </c>
      <c r="B45" s="86" t="s">
        <v>317</v>
      </c>
      <c r="C45" s="86" t="s">
        <v>488</v>
      </c>
      <c r="D45" s="86" t="s">
        <v>464</v>
      </c>
      <c r="E45" s="86" t="s">
        <v>134</v>
      </c>
      <c r="F45" s="86" t="s">
        <v>135</v>
      </c>
      <c r="G45" s="87">
        <v>37684</v>
      </c>
      <c r="H45" s="93" t="s">
        <v>483</v>
      </c>
      <c r="I45" s="89">
        <v>31</v>
      </c>
      <c r="J45" s="89">
        <v>40</v>
      </c>
      <c r="K45" s="89"/>
      <c r="L45" s="89">
        <v>4</v>
      </c>
      <c r="M45" s="90">
        <v>0.2674</v>
      </c>
      <c r="N45" s="91">
        <v>0.0238</v>
      </c>
      <c r="O45" s="91">
        <v>0.2</v>
      </c>
      <c r="P45" s="89">
        <f>J45*10018</f>
        <v>400720</v>
      </c>
      <c r="Q45" s="89">
        <f t="shared" si="5"/>
        <v>107152.528</v>
      </c>
      <c r="R45" s="89">
        <f t="shared" si="6"/>
        <v>80144</v>
      </c>
      <c r="S45" s="89">
        <f aca="true" t="shared" si="9" ref="S45:S76">P45*35%</f>
        <v>140252</v>
      </c>
      <c r="T45" s="89">
        <f t="shared" si="7"/>
        <v>31040</v>
      </c>
      <c r="U45" s="89">
        <v>50150</v>
      </c>
      <c r="V45" s="89"/>
      <c r="W45" s="89"/>
      <c r="X45" s="89">
        <f t="shared" si="8"/>
        <v>9537.136</v>
      </c>
      <c r="Y45" s="89"/>
      <c r="Z45" s="89"/>
      <c r="AA45" s="89"/>
      <c r="AB45" s="89"/>
      <c r="AC45" s="89"/>
      <c r="AD45" s="89">
        <v>215585</v>
      </c>
      <c r="AE45" s="89"/>
      <c r="AF45" s="89"/>
      <c r="AG45" s="89"/>
      <c r="AH45" s="89"/>
      <c r="AI45" s="89"/>
      <c r="AJ45" s="89">
        <v>1034581</v>
      </c>
      <c r="AK45" s="89">
        <v>16284</v>
      </c>
      <c r="AL45" s="89">
        <v>189949</v>
      </c>
    </row>
    <row r="46" spans="1:38" ht="9.75">
      <c r="A46" s="85" t="s">
        <v>161</v>
      </c>
      <c r="B46" s="86" t="s">
        <v>162</v>
      </c>
      <c r="C46" s="86" t="s">
        <v>488</v>
      </c>
      <c r="D46" s="86" t="s">
        <v>459</v>
      </c>
      <c r="E46" s="86" t="s">
        <v>32</v>
      </c>
      <c r="F46" s="86" t="s">
        <v>135</v>
      </c>
      <c r="G46" s="92">
        <v>40604</v>
      </c>
      <c r="H46" s="88">
        <v>40968</v>
      </c>
      <c r="I46" s="89">
        <v>31</v>
      </c>
      <c r="J46" s="89">
        <v>12</v>
      </c>
      <c r="K46" s="89">
        <v>28</v>
      </c>
      <c r="L46" s="89">
        <v>0</v>
      </c>
      <c r="M46" s="90">
        <v>0</v>
      </c>
      <c r="N46" s="91">
        <v>0</v>
      </c>
      <c r="O46" s="91">
        <v>0.2</v>
      </c>
      <c r="P46" s="89">
        <f>(J46*10018)+(K46*10542)</f>
        <v>415392</v>
      </c>
      <c r="Q46" s="89">
        <f t="shared" si="5"/>
        <v>0</v>
      </c>
      <c r="R46" s="89">
        <f t="shared" si="6"/>
        <v>83078.40000000001</v>
      </c>
      <c r="S46" s="89">
        <f t="shared" si="9"/>
        <v>145387.19999999998</v>
      </c>
      <c r="T46" s="89">
        <f t="shared" si="7"/>
        <v>31040</v>
      </c>
      <c r="U46" s="89"/>
      <c r="V46" s="89"/>
      <c r="W46" s="89"/>
      <c r="X46" s="89">
        <f t="shared" si="8"/>
        <v>0</v>
      </c>
      <c r="Y46" s="89"/>
      <c r="Z46" s="89"/>
      <c r="AA46" s="89"/>
      <c r="AB46" s="89"/>
      <c r="AC46" s="89"/>
      <c r="AD46" s="89">
        <v>97409</v>
      </c>
      <c r="AE46" s="89"/>
      <c r="AF46" s="89"/>
      <c r="AG46" s="89"/>
      <c r="AH46" s="89"/>
      <c r="AI46" s="89"/>
      <c r="AJ46" s="89">
        <v>772306</v>
      </c>
      <c r="AK46" s="89">
        <v>5578</v>
      </c>
      <c r="AL46" s="89">
        <v>141795</v>
      </c>
    </row>
    <row r="47" spans="1:38" ht="9.75">
      <c r="A47" s="85" t="s">
        <v>248</v>
      </c>
      <c r="B47" s="86" t="s">
        <v>249</v>
      </c>
      <c r="C47" s="86" t="s">
        <v>488</v>
      </c>
      <c r="D47" s="86" t="s">
        <v>461</v>
      </c>
      <c r="E47" s="86" t="s">
        <v>32</v>
      </c>
      <c r="F47" s="86" t="s">
        <v>135</v>
      </c>
      <c r="G47" s="88">
        <v>40634</v>
      </c>
      <c r="H47" s="88">
        <v>40968</v>
      </c>
      <c r="I47" s="89">
        <v>31</v>
      </c>
      <c r="J47" s="89"/>
      <c r="K47" s="89">
        <v>14</v>
      </c>
      <c r="L47" s="89">
        <v>0</v>
      </c>
      <c r="M47" s="90">
        <v>0</v>
      </c>
      <c r="N47" s="91">
        <v>0</v>
      </c>
      <c r="O47" s="91">
        <v>0.2</v>
      </c>
      <c r="P47" s="89">
        <f>K47*10542</f>
        <v>147588</v>
      </c>
      <c r="Q47" s="89">
        <f t="shared" si="5"/>
        <v>0</v>
      </c>
      <c r="R47" s="89">
        <f t="shared" si="6"/>
        <v>29517.600000000002</v>
      </c>
      <c r="S47" s="89">
        <f t="shared" si="9"/>
        <v>51655.799999999996</v>
      </c>
      <c r="T47" s="89">
        <f t="shared" si="7"/>
        <v>10864</v>
      </c>
      <c r="U47" s="89"/>
      <c r="V47" s="89"/>
      <c r="W47" s="89"/>
      <c r="X47" s="89">
        <f t="shared" si="8"/>
        <v>0</v>
      </c>
      <c r="Y47" s="89"/>
      <c r="Z47" s="89"/>
      <c r="AA47" s="89"/>
      <c r="AB47" s="89"/>
      <c r="AC47" s="89"/>
      <c r="AD47" s="89">
        <v>48040</v>
      </c>
      <c r="AE47" s="89"/>
      <c r="AF47" s="89"/>
      <c r="AG47" s="89"/>
      <c r="AH47" s="89"/>
      <c r="AI47" s="89"/>
      <c r="AJ47" s="89">
        <v>287666</v>
      </c>
      <c r="AK47" s="93"/>
      <c r="AL47" s="89">
        <v>53334</v>
      </c>
    </row>
    <row r="48" spans="1:38" ht="9.75">
      <c r="A48" s="85" t="s">
        <v>545</v>
      </c>
      <c r="B48" s="86" t="s">
        <v>546</v>
      </c>
      <c r="C48" s="86" t="s">
        <v>488</v>
      </c>
      <c r="D48" s="86" t="s">
        <v>469</v>
      </c>
      <c r="E48" s="86" t="s">
        <v>32</v>
      </c>
      <c r="F48" s="86" t="s">
        <v>135</v>
      </c>
      <c r="G48" s="87">
        <v>38429</v>
      </c>
      <c r="H48" s="88">
        <v>40968</v>
      </c>
      <c r="I48" s="89">
        <v>31</v>
      </c>
      <c r="J48" s="89">
        <v>39</v>
      </c>
      <c r="K48" s="89"/>
      <c r="L48" s="89">
        <v>5</v>
      </c>
      <c r="M48" s="90">
        <v>0.334</v>
      </c>
      <c r="N48" s="91">
        <v>0</v>
      </c>
      <c r="O48" s="91">
        <v>0.2</v>
      </c>
      <c r="P48" s="89">
        <f>J48*10018</f>
        <v>390702</v>
      </c>
      <c r="Q48" s="89">
        <f t="shared" si="5"/>
        <v>130494.46800000001</v>
      </c>
      <c r="R48" s="89">
        <f t="shared" si="6"/>
        <v>78140.40000000001</v>
      </c>
      <c r="S48" s="89">
        <f t="shared" si="9"/>
        <v>136745.69999999998</v>
      </c>
      <c r="T48" s="89">
        <f t="shared" si="7"/>
        <v>30264</v>
      </c>
      <c r="U48" s="89">
        <v>50150</v>
      </c>
      <c r="V48" s="89">
        <v>16717</v>
      </c>
      <c r="W48" s="89"/>
      <c r="X48" s="89">
        <f t="shared" si="8"/>
        <v>0</v>
      </c>
      <c r="Y48" s="89"/>
      <c r="Z48" s="89"/>
      <c r="AA48" s="89"/>
      <c r="AB48" s="89"/>
      <c r="AC48" s="89"/>
      <c r="AD48" s="89">
        <v>181057</v>
      </c>
      <c r="AE48" s="89"/>
      <c r="AF48" s="89"/>
      <c r="AG48" s="89"/>
      <c r="AH48" s="89"/>
      <c r="AI48" s="89"/>
      <c r="AJ48" s="89">
        <v>1014270</v>
      </c>
      <c r="AK48" s="89">
        <v>15455</v>
      </c>
      <c r="AL48" s="89">
        <v>186220</v>
      </c>
    </row>
    <row r="49" spans="1:38" ht="9.75">
      <c r="A49" s="85" t="s">
        <v>208</v>
      </c>
      <c r="B49" s="86" t="s">
        <v>209</v>
      </c>
      <c r="C49" s="86" t="s">
        <v>488</v>
      </c>
      <c r="D49" s="86" t="s">
        <v>437</v>
      </c>
      <c r="E49" s="86" t="s">
        <v>134</v>
      </c>
      <c r="F49" s="86" t="s">
        <v>135</v>
      </c>
      <c r="G49" s="87">
        <v>37683</v>
      </c>
      <c r="H49" s="93" t="s">
        <v>483</v>
      </c>
      <c r="I49" s="89">
        <v>31</v>
      </c>
      <c r="J49" s="89">
        <v>32</v>
      </c>
      <c r="K49" s="89"/>
      <c r="L49" s="89">
        <v>3</v>
      </c>
      <c r="M49" s="90">
        <v>0.2008</v>
      </c>
      <c r="N49" s="91">
        <v>0</v>
      </c>
      <c r="O49" s="91">
        <v>0.2</v>
      </c>
      <c r="P49" s="89">
        <f>J49*10018</f>
        <v>320576</v>
      </c>
      <c r="Q49" s="89">
        <f t="shared" si="5"/>
        <v>64371.660800000005</v>
      </c>
      <c r="R49" s="89">
        <f t="shared" si="6"/>
        <v>64115.200000000004</v>
      </c>
      <c r="S49" s="89">
        <f t="shared" si="9"/>
        <v>112201.59999999999</v>
      </c>
      <c r="T49" s="89">
        <f t="shared" si="7"/>
        <v>24832</v>
      </c>
      <c r="U49" s="89">
        <v>50150</v>
      </c>
      <c r="V49" s="89"/>
      <c r="W49" s="89"/>
      <c r="X49" s="89">
        <f t="shared" si="8"/>
        <v>0</v>
      </c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>
        <v>636246</v>
      </c>
      <c r="AK49" s="93"/>
      <c r="AL49" s="89">
        <v>122976</v>
      </c>
    </row>
    <row r="50" spans="1:38" ht="9.75">
      <c r="A50" s="85" t="s">
        <v>163</v>
      </c>
      <c r="B50" s="86" t="s">
        <v>164</v>
      </c>
      <c r="C50" s="86" t="s">
        <v>488</v>
      </c>
      <c r="D50" s="86" t="s">
        <v>459</v>
      </c>
      <c r="E50" s="86" t="s">
        <v>134</v>
      </c>
      <c r="F50" s="86" t="s">
        <v>135</v>
      </c>
      <c r="G50" s="87">
        <v>30760</v>
      </c>
      <c r="H50" s="93" t="s">
        <v>483</v>
      </c>
      <c r="I50" s="89">
        <v>31</v>
      </c>
      <c r="J50" s="89">
        <v>42</v>
      </c>
      <c r="K50" s="89"/>
      <c r="L50" s="89">
        <v>13</v>
      </c>
      <c r="M50" s="90">
        <v>0.8668</v>
      </c>
      <c r="N50" s="91">
        <v>0.2075</v>
      </c>
      <c r="O50" s="91">
        <v>0.2</v>
      </c>
      <c r="P50" s="89">
        <f>J50*10018</f>
        <v>420756</v>
      </c>
      <c r="Q50" s="89">
        <f t="shared" si="5"/>
        <v>364711.3008</v>
      </c>
      <c r="R50" s="89">
        <f t="shared" si="6"/>
        <v>84151.20000000001</v>
      </c>
      <c r="S50" s="89">
        <f t="shared" si="9"/>
        <v>147264.59999999998</v>
      </c>
      <c r="T50" s="89">
        <f t="shared" si="7"/>
        <v>32592</v>
      </c>
      <c r="U50" s="89">
        <v>50150</v>
      </c>
      <c r="V50" s="89"/>
      <c r="W50" s="89"/>
      <c r="X50" s="89">
        <f t="shared" si="8"/>
        <v>87306.87</v>
      </c>
      <c r="Y50" s="89"/>
      <c r="Z50" s="89"/>
      <c r="AA50" s="89"/>
      <c r="AB50" s="89"/>
      <c r="AC50" s="89"/>
      <c r="AD50" s="89">
        <v>140755</v>
      </c>
      <c r="AE50" s="89">
        <v>252454</v>
      </c>
      <c r="AF50" s="89"/>
      <c r="AG50" s="89">
        <v>312000</v>
      </c>
      <c r="AH50" s="89"/>
      <c r="AI50" s="89"/>
      <c r="AJ50" s="89">
        <v>1892141</v>
      </c>
      <c r="AK50" s="89">
        <v>78836</v>
      </c>
      <c r="AL50" s="89">
        <v>267686</v>
      </c>
    </row>
    <row r="51" spans="1:38" ht="9.75">
      <c r="A51" s="85" t="s">
        <v>342</v>
      </c>
      <c r="B51" s="86" t="s">
        <v>343</v>
      </c>
      <c r="C51" s="86" t="s">
        <v>488</v>
      </c>
      <c r="D51" s="86" t="s">
        <v>467</v>
      </c>
      <c r="E51" s="86" t="s">
        <v>32</v>
      </c>
      <c r="F51" s="86" t="s">
        <v>135</v>
      </c>
      <c r="G51" s="92">
        <v>40606</v>
      </c>
      <c r="H51" s="88">
        <v>40968</v>
      </c>
      <c r="I51" s="89">
        <v>31</v>
      </c>
      <c r="J51" s="89">
        <v>44</v>
      </c>
      <c r="K51" s="89"/>
      <c r="L51" s="89">
        <v>0</v>
      </c>
      <c r="M51" s="90">
        <v>0</v>
      </c>
      <c r="N51" s="91">
        <v>0</v>
      </c>
      <c r="O51" s="91">
        <v>0.25</v>
      </c>
      <c r="P51" s="89">
        <f>J51*10018</f>
        <v>440792</v>
      </c>
      <c r="Q51" s="89">
        <f t="shared" si="5"/>
        <v>0</v>
      </c>
      <c r="R51" s="89">
        <f t="shared" si="6"/>
        <v>110198</v>
      </c>
      <c r="S51" s="89">
        <f>P51*40%</f>
        <v>176316.80000000002</v>
      </c>
      <c r="T51" s="89">
        <f t="shared" si="7"/>
        <v>34144</v>
      </c>
      <c r="U51" s="89">
        <v>50150</v>
      </c>
      <c r="V51" s="89"/>
      <c r="W51" s="89"/>
      <c r="X51" s="89">
        <f t="shared" si="8"/>
        <v>0</v>
      </c>
      <c r="Y51" s="89">
        <v>87537</v>
      </c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>
        <v>899138</v>
      </c>
      <c r="AK51" s="89">
        <v>10755</v>
      </c>
      <c r="AL51" s="89">
        <v>165082</v>
      </c>
    </row>
    <row r="52" spans="1:38" ht="9.75">
      <c r="A52" s="85" t="s">
        <v>352</v>
      </c>
      <c r="B52" s="86" t="s">
        <v>353</v>
      </c>
      <c r="C52" s="86" t="s">
        <v>488</v>
      </c>
      <c r="D52" s="86" t="s">
        <v>468</v>
      </c>
      <c r="E52" s="86" t="s">
        <v>134</v>
      </c>
      <c r="F52" s="86" t="s">
        <v>135</v>
      </c>
      <c r="G52" s="87">
        <v>35128</v>
      </c>
      <c r="H52" s="93" t="s">
        <v>483</v>
      </c>
      <c r="I52" s="89">
        <v>31</v>
      </c>
      <c r="J52" s="89">
        <v>44</v>
      </c>
      <c r="K52" s="89"/>
      <c r="L52" s="89">
        <v>8</v>
      </c>
      <c r="M52" s="90">
        <v>0.5338</v>
      </c>
      <c r="N52" s="91">
        <v>0.1156</v>
      </c>
      <c r="O52" s="91">
        <v>0.25</v>
      </c>
      <c r="P52" s="89">
        <f>J52*10018</f>
        <v>440792</v>
      </c>
      <c r="Q52" s="89">
        <f t="shared" si="5"/>
        <v>235294.76960000003</v>
      </c>
      <c r="R52" s="89">
        <f t="shared" si="6"/>
        <v>110198</v>
      </c>
      <c r="S52" s="89">
        <f t="shared" si="9"/>
        <v>154277.19999999998</v>
      </c>
      <c r="T52" s="89">
        <f t="shared" si="7"/>
        <v>34144</v>
      </c>
      <c r="U52" s="89"/>
      <c r="V52" s="89"/>
      <c r="W52" s="89"/>
      <c r="X52" s="89">
        <f t="shared" si="8"/>
        <v>50955.555199999995</v>
      </c>
      <c r="Y52" s="89">
        <v>87537</v>
      </c>
      <c r="Z52" s="89"/>
      <c r="AA52" s="89">
        <v>25457</v>
      </c>
      <c r="AB52" s="89"/>
      <c r="AC52" s="89"/>
      <c r="AD52" s="89">
        <v>163371</v>
      </c>
      <c r="AE52" s="89"/>
      <c r="AF52" s="89"/>
      <c r="AG52" s="89"/>
      <c r="AH52" s="89"/>
      <c r="AI52" s="89"/>
      <c r="AJ52" s="89">
        <v>1302026</v>
      </c>
      <c r="AK52" s="89">
        <v>27201</v>
      </c>
      <c r="AL52" s="89">
        <v>239052</v>
      </c>
    </row>
    <row r="53" spans="1:38" ht="9.75">
      <c r="A53" s="85" t="s">
        <v>165</v>
      </c>
      <c r="B53" s="86" t="s">
        <v>166</v>
      </c>
      <c r="C53" s="86" t="s">
        <v>488</v>
      </c>
      <c r="D53" s="86" t="s">
        <v>459</v>
      </c>
      <c r="E53" s="86" t="s">
        <v>134</v>
      </c>
      <c r="F53" s="86" t="s">
        <v>135</v>
      </c>
      <c r="G53" s="87">
        <v>36586</v>
      </c>
      <c r="H53" s="93" t="s">
        <v>483</v>
      </c>
      <c r="I53" s="89">
        <v>31</v>
      </c>
      <c r="J53" s="89">
        <v>8</v>
      </c>
      <c r="K53" s="89">
        <v>35</v>
      </c>
      <c r="L53" s="89">
        <v>5</v>
      </c>
      <c r="M53" s="90">
        <v>0.334</v>
      </c>
      <c r="N53" s="91">
        <v>0.0233</v>
      </c>
      <c r="O53" s="91">
        <v>0.2</v>
      </c>
      <c r="P53" s="89">
        <f>(J53*10018)+(K53*10542)</f>
        <v>449114</v>
      </c>
      <c r="Q53" s="89">
        <f t="shared" si="5"/>
        <v>150004.076</v>
      </c>
      <c r="R53" s="89">
        <f t="shared" si="6"/>
        <v>89822.8</v>
      </c>
      <c r="S53" s="89">
        <f t="shared" si="9"/>
        <v>157189.9</v>
      </c>
      <c r="T53" s="89">
        <f t="shared" si="7"/>
        <v>33368</v>
      </c>
      <c r="U53" s="89">
        <v>50150</v>
      </c>
      <c r="V53" s="89">
        <v>16717</v>
      </c>
      <c r="W53" s="89"/>
      <c r="X53" s="89">
        <f t="shared" si="8"/>
        <v>10464.3562</v>
      </c>
      <c r="Y53" s="89"/>
      <c r="Z53" s="89"/>
      <c r="AA53" s="89"/>
      <c r="AB53" s="89"/>
      <c r="AC53" s="89"/>
      <c r="AD53" s="89">
        <v>104715</v>
      </c>
      <c r="AE53" s="89">
        <v>581545</v>
      </c>
      <c r="AF53" s="89"/>
      <c r="AG53" s="89"/>
      <c r="AH53" s="89"/>
      <c r="AI53" s="89"/>
      <c r="AJ53" s="89">
        <v>1643091</v>
      </c>
      <c r="AK53" s="89">
        <v>53931</v>
      </c>
      <c r="AL53" s="89">
        <v>267686</v>
      </c>
    </row>
    <row r="54" spans="1:38" ht="9.75">
      <c r="A54" s="85" t="s">
        <v>210</v>
      </c>
      <c r="B54" s="86" t="s">
        <v>211</v>
      </c>
      <c r="C54" s="86" t="s">
        <v>488</v>
      </c>
      <c r="D54" s="86" t="s">
        <v>437</v>
      </c>
      <c r="E54" s="86" t="s">
        <v>134</v>
      </c>
      <c r="F54" s="86" t="s">
        <v>135</v>
      </c>
      <c r="G54" s="87">
        <v>37316</v>
      </c>
      <c r="H54" s="93" t="s">
        <v>483</v>
      </c>
      <c r="I54" s="89">
        <v>31</v>
      </c>
      <c r="J54" s="89">
        <v>39</v>
      </c>
      <c r="K54" s="89"/>
      <c r="L54" s="89">
        <v>4</v>
      </c>
      <c r="M54" s="90">
        <v>0.2674</v>
      </c>
      <c r="N54" s="91">
        <v>0.0189</v>
      </c>
      <c r="O54" s="91">
        <v>0.2</v>
      </c>
      <c r="P54" s="89">
        <f>J54*10018</f>
        <v>390702</v>
      </c>
      <c r="Q54" s="89">
        <f t="shared" si="5"/>
        <v>104473.71480000002</v>
      </c>
      <c r="R54" s="89">
        <f t="shared" si="6"/>
        <v>78140.40000000001</v>
      </c>
      <c r="S54" s="89">
        <f t="shared" si="9"/>
        <v>136745.69999999998</v>
      </c>
      <c r="T54" s="89">
        <f t="shared" si="7"/>
        <v>30264</v>
      </c>
      <c r="U54" s="89">
        <v>50150</v>
      </c>
      <c r="V54" s="89">
        <v>16717</v>
      </c>
      <c r="W54" s="89"/>
      <c r="X54" s="89">
        <f t="shared" si="8"/>
        <v>7384.2678</v>
      </c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>
        <v>814576</v>
      </c>
      <c r="AK54" s="89">
        <v>7254</v>
      </c>
      <c r="AL54" s="89">
        <v>150533</v>
      </c>
    </row>
    <row r="55" spans="1:38" ht="9.75">
      <c r="A55" s="85" t="s">
        <v>212</v>
      </c>
      <c r="B55" s="86" t="s">
        <v>213</v>
      </c>
      <c r="C55" s="86" t="s">
        <v>488</v>
      </c>
      <c r="D55" s="86" t="s">
        <v>437</v>
      </c>
      <c r="E55" s="86" t="s">
        <v>17</v>
      </c>
      <c r="F55" s="86" t="s">
        <v>135</v>
      </c>
      <c r="G55" s="88">
        <v>40637</v>
      </c>
      <c r="H55" s="88">
        <v>40763</v>
      </c>
      <c r="I55" s="89">
        <v>31</v>
      </c>
      <c r="J55" s="89">
        <v>30</v>
      </c>
      <c r="K55" s="89"/>
      <c r="L55" s="89">
        <v>0</v>
      </c>
      <c r="M55" s="91">
        <v>0</v>
      </c>
      <c r="N55" s="91">
        <v>0</v>
      </c>
      <c r="O55" s="91">
        <v>0.2</v>
      </c>
      <c r="P55" s="89">
        <f>J55*10018</f>
        <v>300540</v>
      </c>
      <c r="Q55" s="89">
        <f t="shared" si="5"/>
        <v>0</v>
      </c>
      <c r="R55" s="89">
        <f t="shared" si="6"/>
        <v>60108</v>
      </c>
      <c r="S55" s="89">
        <f t="shared" si="9"/>
        <v>105189</v>
      </c>
      <c r="T55" s="89">
        <f t="shared" si="7"/>
        <v>23280</v>
      </c>
      <c r="U55" s="89">
        <v>50150</v>
      </c>
      <c r="V55" s="89"/>
      <c r="W55" s="89"/>
      <c r="X55" s="89">
        <f t="shared" si="8"/>
        <v>0</v>
      </c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>
        <v>539267</v>
      </c>
      <c r="AK55" s="93"/>
      <c r="AL55" s="89">
        <v>99980</v>
      </c>
    </row>
    <row r="56" spans="1:38" ht="9.75">
      <c r="A56" s="85" t="s">
        <v>322</v>
      </c>
      <c r="B56" s="86" t="s">
        <v>323</v>
      </c>
      <c r="C56" s="86" t="s">
        <v>488</v>
      </c>
      <c r="D56" s="86" t="s">
        <v>464</v>
      </c>
      <c r="E56" s="86" t="s">
        <v>134</v>
      </c>
      <c r="F56" s="86" t="s">
        <v>135</v>
      </c>
      <c r="G56" s="87">
        <v>36229</v>
      </c>
      <c r="H56" s="93" t="s">
        <v>483</v>
      </c>
      <c r="I56" s="89">
        <v>31</v>
      </c>
      <c r="J56" s="89">
        <v>40</v>
      </c>
      <c r="K56" s="89"/>
      <c r="L56" s="89">
        <v>6</v>
      </c>
      <c r="M56" s="90">
        <v>0.4006</v>
      </c>
      <c r="N56" s="91">
        <v>0.1292</v>
      </c>
      <c r="O56" s="91">
        <v>0.2</v>
      </c>
      <c r="P56" s="89">
        <f>J56*10018</f>
        <v>400720</v>
      </c>
      <c r="Q56" s="89">
        <f t="shared" si="5"/>
        <v>160528.432</v>
      </c>
      <c r="R56" s="89">
        <f t="shared" si="6"/>
        <v>80144</v>
      </c>
      <c r="S56" s="89">
        <f t="shared" si="9"/>
        <v>140252</v>
      </c>
      <c r="T56" s="89">
        <f t="shared" si="7"/>
        <v>31040</v>
      </c>
      <c r="U56" s="89">
        <v>50150</v>
      </c>
      <c r="V56" s="89"/>
      <c r="W56" s="89"/>
      <c r="X56" s="89">
        <f t="shared" si="8"/>
        <v>51773.024000000005</v>
      </c>
      <c r="Y56" s="89"/>
      <c r="Z56" s="89"/>
      <c r="AA56" s="89"/>
      <c r="AB56" s="89"/>
      <c r="AC56" s="89"/>
      <c r="AD56" s="89">
        <v>277267</v>
      </c>
      <c r="AE56" s="89">
        <v>180324</v>
      </c>
      <c r="AF56" s="89"/>
      <c r="AG56" s="89"/>
      <c r="AH56" s="89"/>
      <c r="AI56" s="89"/>
      <c r="AJ56" s="89">
        <v>1372199</v>
      </c>
      <c r="AK56" s="89">
        <v>30065</v>
      </c>
      <c r="AL56" s="89">
        <v>251936</v>
      </c>
    </row>
    <row r="57" spans="1:38" ht="9.75">
      <c r="A57" s="85" t="s">
        <v>379</v>
      </c>
      <c r="B57" s="86" t="s">
        <v>380</v>
      </c>
      <c r="C57" s="86" t="s">
        <v>488</v>
      </c>
      <c r="D57" s="86" t="s">
        <v>470</v>
      </c>
      <c r="E57" s="86" t="s">
        <v>134</v>
      </c>
      <c r="F57" s="86" t="s">
        <v>135</v>
      </c>
      <c r="G57" s="87">
        <v>37336</v>
      </c>
      <c r="H57" s="93" t="s">
        <v>483</v>
      </c>
      <c r="I57" s="89">
        <v>31</v>
      </c>
      <c r="J57" s="89">
        <v>44</v>
      </c>
      <c r="K57" s="89"/>
      <c r="L57" s="89">
        <v>7</v>
      </c>
      <c r="M57" s="90">
        <v>0.4672</v>
      </c>
      <c r="N57" s="91">
        <v>0.0573</v>
      </c>
      <c r="O57" s="91">
        <v>0.2</v>
      </c>
      <c r="P57" s="89">
        <f>J57*10018</f>
        <v>440792</v>
      </c>
      <c r="Q57" s="89">
        <f t="shared" si="5"/>
        <v>205938.02240000002</v>
      </c>
      <c r="R57" s="89">
        <f t="shared" si="6"/>
        <v>88158.40000000001</v>
      </c>
      <c r="S57" s="89">
        <f t="shared" si="9"/>
        <v>154277.19999999998</v>
      </c>
      <c r="T57" s="89">
        <f t="shared" si="7"/>
        <v>34144</v>
      </c>
      <c r="U57" s="89">
        <v>50150</v>
      </c>
      <c r="V57" s="89"/>
      <c r="W57" s="89"/>
      <c r="X57" s="89">
        <f t="shared" si="8"/>
        <v>25257.381599999997</v>
      </c>
      <c r="Y57" s="89">
        <v>87537</v>
      </c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>
        <v>1086253</v>
      </c>
      <c r="AK57" s="89">
        <v>17850</v>
      </c>
      <c r="AL57" s="89">
        <v>210299</v>
      </c>
    </row>
    <row r="58" spans="1:38" ht="9.75">
      <c r="A58" s="85" t="s">
        <v>250</v>
      </c>
      <c r="B58" s="86" t="s">
        <v>251</v>
      </c>
      <c r="C58" s="86" t="s">
        <v>488</v>
      </c>
      <c r="D58" s="86" t="s">
        <v>461</v>
      </c>
      <c r="E58" s="86" t="s">
        <v>32</v>
      </c>
      <c r="F58" s="86" t="s">
        <v>135</v>
      </c>
      <c r="G58" s="88">
        <v>40672</v>
      </c>
      <c r="H58" s="88">
        <v>40968</v>
      </c>
      <c r="I58" s="89">
        <v>31</v>
      </c>
      <c r="J58" s="89"/>
      <c r="K58" s="89">
        <v>44</v>
      </c>
      <c r="L58" s="89">
        <v>1</v>
      </c>
      <c r="M58" s="90">
        <v>0.0676</v>
      </c>
      <c r="N58" s="91">
        <v>0</v>
      </c>
      <c r="O58" s="91">
        <v>0.2</v>
      </c>
      <c r="P58" s="89">
        <f>K58*10542</f>
        <v>463848</v>
      </c>
      <c r="Q58" s="89">
        <f t="shared" si="5"/>
        <v>31356.124799999998</v>
      </c>
      <c r="R58" s="89">
        <f t="shared" si="6"/>
        <v>92769.6</v>
      </c>
      <c r="S58" s="89">
        <f t="shared" si="9"/>
        <v>162346.8</v>
      </c>
      <c r="T58" s="89">
        <f t="shared" si="7"/>
        <v>34144</v>
      </c>
      <c r="U58" s="89">
        <v>50150</v>
      </c>
      <c r="V58" s="89"/>
      <c r="W58" s="89"/>
      <c r="X58" s="89">
        <f t="shared" si="8"/>
        <v>0</v>
      </c>
      <c r="Y58" s="89"/>
      <c r="Z58" s="89"/>
      <c r="AA58" s="89"/>
      <c r="AB58" s="89"/>
      <c r="AC58" s="89"/>
      <c r="AD58" s="89">
        <v>150982</v>
      </c>
      <c r="AE58" s="89"/>
      <c r="AF58" s="89"/>
      <c r="AG58" s="89"/>
      <c r="AH58" s="89"/>
      <c r="AI58" s="89"/>
      <c r="AJ58" s="89">
        <v>985597</v>
      </c>
      <c r="AK58" s="89">
        <v>12664</v>
      </c>
      <c r="AL58" s="89">
        <v>216652</v>
      </c>
    </row>
    <row r="59" spans="1:38" ht="9.75">
      <c r="A59" s="85" t="s">
        <v>252</v>
      </c>
      <c r="B59" s="86" t="s">
        <v>253</v>
      </c>
      <c r="C59" s="86" t="s">
        <v>488</v>
      </c>
      <c r="D59" s="86" t="s">
        <v>461</v>
      </c>
      <c r="E59" s="86" t="s">
        <v>32</v>
      </c>
      <c r="F59" s="86" t="s">
        <v>135</v>
      </c>
      <c r="G59" s="88">
        <v>40610</v>
      </c>
      <c r="H59" s="88">
        <v>40968</v>
      </c>
      <c r="I59" s="89">
        <v>31</v>
      </c>
      <c r="J59" s="89"/>
      <c r="K59" s="89">
        <v>44</v>
      </c>
      <c r="L59" s="89">
        <v>0</v>
      </c>
      <c r="M59" s="90">
        <v>0</v>
      </c>
      <c r="N59" s="91">
        <v>0</v>
      </c>
      <c r="O59" s="91">
        <v>0.2</v>
      </c>
      <c r="P59" s="89">
        <f>K59*10542</f>
        <v>463848</v>
      </c>
      <c r="Q59" s="89">
        <f t="shared" si="5"/>
        <v>0</v>
      </c>
      <c r="R59" s="89">
        <f t="shared" si="6"/>
        <v>92769.6</v>
      </c>
      <c r="S59" s="89">
        <f t="shared" si="9"/>
        <v>162346.8</v>
      </c>
      <c r="T59" s="89">
        <f t="shared" si="7"/>
        <v>34144</v>
      </c>
      <c r="U59" s="89"/>
      <c r="V59" s="89"/>
      <c r="W59" s="89"/>
      <c r="X59" s="89">
        <f t="shared" si="8"/>
        <v>0</v>
      </c>
      <c r="Y59" s="89"/>
      <c r="Z59" s="89"/>
      <c r="AA59" s="89"/>
      <c r="AB59" s="89"/>
      <c r="AC59" s="89"/>
      <c r="AD59" s="89">
        <v>150966</v>
      </c>
      <c r="AE59" s="89"/>
      <c r="AF59" s="89"/>
      <c r="AG59" s="89"/>
      <c r="AH59" s="89"/>
      <c r="AI59" s="89"/>
      <c r="AJ59" s="89">
        <v>904075</v>
      </c>
      <c r="AK59" s="89">
        <v>10957</v>
      </c>
      <c r="AL59" s="89">
        <v>165988</v>
      </c>
    </row>
    <row r="60" spans="1:38" ht="9.75">
      <c r="A60" s="85" t="s">
        <v>256</v>
      </c>
      <c r="B60" s="86" t="s">
        <v>257</v>
      </c>
      <c r="C60" s="86" t="s">
        <v>488</v>
      </c>
      <c r="D60" s="86" t="s">
        <v>461</v>
      </c>
      <c r="E60" s="86" t="s">
        <v>32</v>
      </c>
      <c r="F60" s="86" t="s">
        <v>135</v>
      </c>
      <c r="G60" s="92">
        <v>38798</v>
      </c>
      <c r="H60" s="88">
        <v>40968</v>
      </c>
      <c r="I60" s="89">
        <v>31</v>
      </c>
      <c r="J60" s="89"/>
      <c r="K60" s="89">
        <v>20</v>
      </c>
      <c r="L60" s="89">
        <v>1</v>
      </c>
      <c r="M60" s="90">
        <v>0.0676</v>
      </c>
      <c r="N60" s="91">
        <v>0</v>
      </c>
      <c r="O60" s="91">
        <v>0.2</v>
      </c>
      <c r="P60" s="89">
        <f>K60*10542</f>
        <v>210840</v>
      </c>
      <c r="Q60" s="89">
        <f t="shared" si="5"/>
        <v>14252.783999999998</v>
      </c>
      <c r="R60" s="89">
        <f t="shared" si="6"/>
        <v>42168</v>
      </c>
      <c r="S60" s="89">
        <f t="shared" si="9"/>
        <v>73794</v>
      </c>
      <c r="T60" s="89">
        <f t="shared" si="7"/>
        <v>15520</v>
      </c>
      <c r="U60" s="89"/>
      <c r="V60" s="89"/>
      <c r="W60" s="89"/>
      <c r="X60" s="89">
        <f t="shared" si="8"/>
        <v>0</v>
      </c>
      <c r="Y60" s="89"/>
      <c r="Z60" s="89"/>
      <c r="AA60" s="89"/>
      <c r="AB60" s="89"/>
      <c r="AC60" s="89"/>
      <c r="AD60" s="89">
        <v>68620</v>
      </c>
      <c r="AE60" s="89"/>
      <c r="AF60" s="89"/>
      <c r="AG60" s="89"/>
      <c r="AH60" s="89"/>
      <c r="AI60" s="89"/>
      <c r="AJ60" s="89">
        <v>425195</v>
      </c>
      <c r="AK60" s="93"/>
      <c r="AL60" s="89">
        <v>78066</v>
      </c>
    </row>
    <row r="61" spans="1:38" ht="9.75">
      <c r="A61" s="85" t="s">
        <v>214</v>
      </c>
      <c r="B61" s="86" t="s">
        <v>215</v>
      </c>
      <c r="C61" s="86" t="s">
        <v>488</v>
      </c>
      <c r="D61" s="86" t="s">
        <v>437</v>
      </c>
      <c r="E61" s="86" t="s">
        <v>32</v>
      </c>
      <c r="F61" s="86" t="s">
        <v>135</v>
      </c>
      <c r="G61" s="92">
        <v>39371</v>
      </c>
      <c r="H61" s="88">
        <v>40968</v>
      </c>
      <c r="I61" s="89">
        <v>31</v>
      </c>
      <c r="J61" s="89">
        <v>38</v>
      </c>
      <c r="K61" s="89"/>
      <c r="L61" s="89">
        <v>1</v>
      </c>
      <c r="M61" s="90">
        <v>0.0676</v>
      </c>
      <c r="N61" s="91">
        <v>0</v>
      </c>
      <c r="O61" s="91">
        <v>0.2</v>
      </c>
      <c r="P61" s="89">
        <f aca="true" t="shared" si="10" ref="P61:P66">J61*10018</f>
        <v>380684</v>
      </c>
      <c r="Q61" s="89">
        <f t="shared" si="5"/>
        <v>25734.2384</v>
      </c>
      <c r="R61" s="89">
        <f t="shared" si="6"/>
        <v>76136.8</v>
      </c>
      <c r="S61" s="89">
        <f t="shared" si="9"/>
        <v>133239.4</v>
      </c>
      <c r="T61" s="89">
        <f t="shared" si="7"/>
        <v>29488</v>
      </c>
      <c r="U61" s="89">
        <v>50150</v>
      </c>
      <c r="V61" s="89"/>
      <c r="W61" s="89"/>
      <c r="X61" s="89">
        <f t="shared" si="8"/>
        <v>0</v>
      </c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>
        <v>695433</v>
      </c>
      <c r="AK61" s="89">
        <v>2377</v>
      </c>
      <c r="AL61" s="89">
        <v>128933</v>
      </c>
    </row>
    <row r="62" spans="1:38" ht="9.75">
      <c r="A62" s="85" t="s">
        <v>391</v>
      </c>
      <c r="B62" s="86" t="s">
        <v>392</v>
      </c>
      <c r="C62" s="86" t="s">
        <v>488</v>
      </c>
      <c r="D62" s="86" t="s">
        <v>471</v>
      </c>
      <c r="E62" s="86" t="s">
        <v>134</v>
      </c>
      <c r="F62" s="86" t="s">
        <v>135</v>
      </c>
      <c r="G62" s="87">
        <v>36592</v>
      </c>
      <c r="H62" s="93" t="s">
        <v>483</v>
      </c>
      <c r="I62" s="89">
        <v>31</v>
      </c>
      <c r="J62" s="89">
        <v>40</v>
      </c>
      <c r="K62" s="89"/>
      <c r="L62" s="89">
        <v>7</v>
      </c>
      <c r="M62" s="90">
        <v>0.4672</v>
      </c>
      <c r="N62" s="91">
        <v>0.0642</v>
      </c>
      <c r="O62" s="91">
        <v>0.25</v>
      </c>
      <c r="P62" s="89">
        <f t="shared" si="10"/>
        <v>400720</v>
      </c>
      <c r="Q62" s="89">
        <f t="shared" si="5"/>
        <v>187216.384</v>
      </c>
      <c r="R62" s="89">
        <f t="shared" si="6"/>
        <v>100180</v>
      </c>
      <c r="S62" s="89">
        <f t="shared" si="9"/>
        <v>140252</v>
      </c>
      <c r="T62" s="89">
        <f t="shared" si="7"/>
        <v>31040</v>
      </c>
      <c r="U62" s="89"/>
      <c r="V62" s="89"/>
      <c r="W62" s="89"/>
      <c r="X62" s="89">
        <f t="shared" si="8"/>
        <v>25726.224</v>
      </c>
      <c r="Y62" s="89"/>
      <c r="Z62" s="89"/>
      <c r="AA62" s="89">
        <v>25457</v>
      </c>
      <c r="AB62" s="89"/>
      <c r="AC62" s="89"/>
      <c r="AD62" s="89"/>
      <c r="AE62" s="89"/>
      <c r="AF62" s="89"/>
      <c r="AG62" s="89"/>
      <c r="AH62" s="89"/>
      <c r="AI62" s="89"/>
      <c r="AJ62" s="89">
        <v>910591</v>
      </c>
      <c r="AK62" s="89">
        <v>11168</v>
      </c>
      <c r="AL62" s="89">
        <v>168277</v>
      </c>
    </row>
    <row r="63" spans="1:38" ht="9.75">
      <c r="A63" s="85" t="s">
        <v>393</v>
      </c>
      <c r="B63" s="86" t="s">
        <v>394</v>
      </c>
      <c r="C63" s="86" t="s">
        <v>488</v>
      </c>
      <c r="D63" s="86" t="s">
        <v>471</v>
      </c>
      <c r="E63" s="86" t="s">
        <v>134</v>
      </c>
      <c r="F63" s="86" t="s">
        <v>135</v>
      </c>
      <c r="G63" s="87">
        <v>36951</v>
      </c>
      <c r="H63" s="93" t="s">
        <v>483</v>
      </c>
      <c r="I63" s="89">
        <v>31</v>
      </c>
      <c r="J63" s="89">
        <v>43</v>
      </c>
      <c r="K63" s="89"/>
      <c r="L63" s="89">
        <v>5</v>
      </c>
      <c r="M63" s="90">
        <v>0.334</v>
      </c>
      <c r="N63" s="91">
        <v>0</v>
      </c>
      <c r="O63" s="91">
        <v>0.25</v>
      </c>
      <c r="P63" s="89">
        <f t="shared" si="10"/>
        <v>430774</v>
      </c>
      <c r="Q63" s="89">
        <f t="shared" si="5"/>
        <v>143878.516</v>
      </c>
      <c r="R63" s="89">
        <f t="shared" si="6"/>
        <v>107693.5</v>
      </c>
      <c r="S63" s="89">
        <f t="shared" si="9"/>
        <v>150770.9</v>
      </c>
      <c r="T63" s="89">
        <f t="shared" si="7"/>
        <v>33368</v>
      </c>
      <c r="U63" s="89"/>
      <c r="V63" s="89"/>
      <c r="W63" s="89"/>
      <c r="X63" s="89">
        <f t="shared" si="8"/>
        <v>0</v>
      </c>
      <c r="Y63" s="89"/>
      <c r="Z63" s="89"/>
      <c r="AA63" s="89">
        <v>25457</v>
      </c>
      <c r="AB63" s="89"/>
      <c r="AC63" s="89"/>
      <c r="AD63" s="89"/>
      <c r="AE63" s="89"/>
      <c r="AF63" s="89"/>
      <c r="AG63" s="89"/>
      <c r="AH63" s="89"/>
      <c r="AI63" s="89"/>
      <c r="AJ63" s="89">
        <v>891942</v>
      </c>
      <c r="AK63" s="89">
        <v>10408</v>
      </c>
      <c r="AL63" s="89">
        <v>164831</v>
      </c>
    </row>
    <row r="64" spans="1:38" ht="9.75">
      <c r="A64" s="85" t="s">
        <v>301</v>
      </c>
      <c r="B64" s="86" t="s">
        <v>302</v>
      </c>
      <c r="C64" s="86" t="s">
        <v>488</v>
      </c>
      <c r="D64" s="86" t="s">
        <v>462</v>
      </c>
      <c r="E64" s="86" t="s">
        <v>134</v>
      </c>
      <c r="F64" s="86" t="s">
        <v>135</v>
      </c>
      <c r="G64" s="92">
        <v>38473</v>
      </c>
      <c r="H64" s="93" t="s">
        <v>483</v>
      </c>
      <c r="I64" s="89">
        <v>31</v>
      </c>
      <c r="J64" s="89">
        <v>44</v>
      </c>
      <c r="K64" s="89"/>
      <c r="L64" s="89">
        <v>2</v>
      </c>
      <c r="M64" s="90">
        <v>0.1342</v>
      </c>
      <c r="N64" s="90">
        <v>0.1342</v>
      </c>
      <c r="O64" s="90">
        <v>0.25</v>
      </c>
      <c r="P64" s="89">
        <f t="shared" si="10"/>
        <v>440792</v>
      </c>
      <c r="Q64" s="89">
        <f t="shared" si="5"/>
        <v>59154.286400000005</v>
      </c>
      <c r="R64" s="89">
        <f t="shared" si="6"/>
        <v>110198</v>
      </c>
      <c r="S64" s="89">
        <f>P64*40%</f>
        <v>176316.80000000002</v>
      </c>
      <c r="T64" s="89">
        <f t="shared" si="7"/>
        <v>34144</v>
      </c>
      <c r="U64" s="89">
        <v>50150</v>
      </c>
      <c r="V64" s="89">
        <v>16717</v>
      </c>
      <c r="W64" s="89"/>
      <c r="X64" s="89"/>
      <c r="Y64" s="89">
        <v>87537</v>
      </c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>
        <v>975009</v>
      </c>
      <c r="AK64" s="89">
        <v>13813</v>
      </c>
      <c r="AL64" s="89">
        <v>179792</v>
      </c>
    </row>
    <row r="65" spans="1:38" ht="9.75">
      <c r="A65" s="85" t="s">
        <v>113</v>
      </c>
      <c r="B65" s="86" t="s">
        <v>114</v>
      </c>
      <c r="C65" s="86" t="s">
        <v>488</v>
      </c>
      <c r="D65" s="86" t="s">
        <v>108</v>
      </c>
      <c r="E65" s="86" t="s">
        <v>32</v>
      </c>
      <c r="F65" s="86" t="s">
        <v>135</v>
      </c>
      <c r="G65" s="92">
        <v>39874</v>
      </c>
      <c r="H65" s="88">
        <v>40968</v>
      </c>
      <c r="I65" s="89">
        <v>31</v>
      </c>
      <c r="J65" s="89">
        <v>38</v>
      </c>
      <c r="K65" s="89"/>
      <c r="L65" s="89">
        <v>1</v>
      </c>
      <c r="M65" s="90">
        <v>0.0676</v>
      </c>
      <c r="N65" s="91">
        <v>0</v>
      </c>
      <c r="O65" s="91">
        <v>0.25</v>
      </c>
      <c r="P65" s="89">
        <f t="shared" si="10"/>
        <v>380684</v>
      </c>
      <c r="Q65" s="89">
        <f t="shared" si="5"/>
        <v>25734.2384</v>
      </c>
      <c r="R65" s="89">
        <f t="shared" si="6"/>
        <v>95171</v>
      </c>
      <c r="S65" s="89">
        <f t="shared" si="9"/>
        <v>133239.4</v>
      </c>
      <c r="T65" s="89">
        <f t="shared" si="7"/>
        <v>29488</v>
      </c>
      <c r="U65" s="89">
        <v>50150</v>
      </c>
      <c r="V65" s="89"/>
      <c r="W65" s="89"/>
      <c r="X65" s="89">
        <f t="shared" si="8"/>
        <v>0</v>
      </c>
      <c r="Y65" s="89"/>
      <c r="Z65" s="89"/>
      <c r="AA65" s="89"/>
      <c r="AB65" s="89"/>
      <c r="AC65" s="89"/>
      <c r="AD65" s="89">
        <v>197990</v>
      </c>
      <c r="AE65" s="89"/>
      <c r="AF65" s="89"/>
      <c r="AG65" s="89"/>
      <c r="AH65" s="89"/>
      <c r="AI65" s="89"/>
      <c r="AJ65" s="89">
        <v>912456</v>
      </c>
      <c r="AK65" s="89">
        <v>11244</v>
      </c>
      <c r="AL65" s="89">
        <v>168622</v>
      </c>
    </row>
    <row r="66" spans="1:38" ht="9.75">
      <c r="A66" s="85" t="s">
        <v>219</v>
      </c>
      <c r="B66" s="86" t="s">
        <v>220</v>
      </c>
      <c r="C66" s="86" t="s">
        <v>488</v>
      </c>
      <c r="D66" s="86" t="s">
        <v>437</v>
      </c>
      <c r="E66" s="86" t="s">
        <v>134</v>
      </c>
      <c r="F66" s="86" t="s">
        <v>135</v>
      </c>
      <c r="G66" s="87">
        <v>30256</v>
      </c>
      <c r="H66" s="93" t="s">
        <v>483</v>
      </c>
      <c r="I66" s="89">
        <v>31</v>
      </c>
      <c r="J66" s="89">
        <v>44</v>
      </c>
      <c r="K66" s="89"/>
      <c r="L66" s="89">
        <v>15</v>
      </c>
      <c r="M66" s="91">
        <v>1</v>
      </c>
      <c r="N66" s="91">
        <v>0.4</v>
      </c>
      <c r="O66" s="91">
        <v>0.2</v>
      </c>
      <c r="P66" s="89">
        <f t="shared" si="10"/>
        <v>440792</v>
      </c>
      <c r="Q66" s="89">
        <f t="shared" si="5"/>
        <v>440792</v>
      </c>
      <c r="R66" s="89">
        <f t="shared" si="6"/>
        <v>88158.40000000001</v>
      </c>
      <c r="S66" s="89">
        <f t="shared" si="9"/>
        <v>154277.19999999998</v>
      </c>
      <c r="T66" s="89">
        <f t="shared" si="7"/>
        <v>34144</v>
      </c>
      <c r="U66" s="89">
        <v>50150</v>
      </c>
      <c r="V66" s="89"/>
      <c r="W66" s="89">
        <v>12852</v>
      </c>
      <c r="X66" s="89">
        <f t="shared" si="8"/>
        <v>176316.80000000002</v>
      </c>
      <c r="Y66" s="89"/>
      <c r="Z66" s="89">
        <v>66119</v>
      </c>
      <c r="AA66" s="89"/>
      <c r="AB66" s="89"/>
      <c r="AC66" s="89">
        <v>49810</v>
      </c>
      <c r="AD66" s="89"/>
      <c r="AE66" s="89"/>
      <c r="AF66" s="89"/>
      <c r="AG66" s="89"/>
      <c r="AH66" s="89"/>
      <c r="AI66" s="89"/>
      <c r="AJ66" s="89">
        <v>1513411</v>
      </c>
      <c r="AK66" s="89">
        <v>40963</v>
      </c>
      <c r="AL66" s="89">
        <v>267686</v>
      </c>
    </row>
    <row r="67" spans="1:38" ht="9.75">
      <c r="A67" s="85" t="s">
        <v>258</v>
      </c>
      <c r="B67" s="86" t="s">
        <v>259</v>
      </c>
      <c r="C67" s="86" t="s">
        <v>488</v>
      </c>
      <c r="D67" s="86" t="s">
        <v>461</v>
      </c>
      <c r="E67" s="86" t="s">
        <v>32</v>
      </c>
      <c r="F67" s="86" t="s">
        <v>135</v>
      </c>
      <c r="G67" s="92">
        <v>39370</v>
      </c>
      <c r="H67" s="88">
        <v>40968</v>
      </c>
      <c r="I67" s="89">
        <v>31</v>
      </c>
      <c r="J67" s="89"/>
      <c r="K67" s="89">
        <v>44</v>
      </c>
      <c r="L67" s="89">
        <v>1</v>
      </c>
      <c r="M67" s="90">
        <v>0.0676</v>
      </c>
      <c r="N67" s="91">
        <v>0</v>
      </c>
      <c r="O67" s="91">
        <v>0.2</v>
      </c>
      <c r="P67" s="89">
        <f>K67*10542</f>
        <v>463848</v>
      </c>
      <c r="Q67" s="89">
        <f t="shared" si="5"/>
        <v>31356.124799999998</v>
      </c>
      <c r="R67" s="89">
        <f t="shared" si="6"/>
        <v>92769.6</v>
      </c>
      <c r="S67" s="89">
        <f t="shared" si="9"/>
        <v>162346.8</v>
      </c>
      <c r="T67" s="89">
        <f t="shared" si="7"/>
        <v>34144</v>
      </c>
      <c r="U67" s="89"/>
      <c r="V67" s="89"/>
      <c r="W67" s="89"/>
      <c r="X67" s="89">
        <f t="shared" si="8"/>
        <v>0</v>
      </c>
      <c r="Y67" s="89"/>
      <c r="Z67" s="89"/>
      <c r="AA67" s="89"/>
      <c r="AB67" s="89"/>
      <c r="AC67" s="89"/>
      <c r="AD67" s="89">
        <v>150964</v>
      </c>
      <c r="AE67" s="89"/>
      <c r="AF67" s="89"/>
      <c r="AG67" s="89"/>
      <c r="AH67" s="89"/>
      <c r="AI67" s="89"/>
      <c r="AJ67" s="89">
        <v>935429</v>
      </c>
      <c r="AK67" s="89">
        <v>12237</v>
      </c>
      <c r="AL67" s="89">
        <v>171745</v>
      </c>
    </row>
    <row r="68" spans="1:38" ht="9.75">
      <c r="A68" s="85" t="s">
        <v>172</v>
      </c>
      <c r="B68" s="86" t="s">
        <v>173</v>
      </c>
      <c r="C68" s="86" t="s">
        <v>488</v>
      </c>
      <c r="D68" s="86" t="s">
        <v>459</v>
      </c>
      <c r="E68" s="86" t="s">
        <v>134</v>
      </c>
      <c r="F68" s="86" t="s">
        <v>135</v>
      </c>
      <c r="G68" s="87">
        <v>30256</v>
      </c>
      <c r="H68" s="93" t="s">
        <v>483</v>
      </c>
      <c r="I68" s="89">
        <v>31</v>
      </c>
      <c r="J68" s="89">
        <v>40</v>
      </c>
      <c r="K68" s="89"/>
      <c r="L68" s="89">
        <v>15</v>
      </c>
      <c r="M68" s="91">
        <v>1</v>
      </c>
      <c r="N68" s="91">
        <v>0.2535</v>
      </c>
      <c r="O68" s="91">
        <v>0.2</v>
      </c>
      <c r="P68" s="89">
        <f>J68*10018</f>
        <v>400720</v>
      </c>
      <c r="Q68" s="89">
        <f t="shared" si="5"/>
        <v>400720</v>
      </c>
      <c r="R68" s="89">
        <f t="shared" si="6"/>
        <v>80144</v>
      </c>
      <c r="S68" s="89">
        <f t="shared" si="9"/>
        <v>140252</v>
      </c>
      <c r="T68" s="89">
        <f t="shared" si="7"/>
        <v>31040</v>
      </c>
      <c r="U68" s="89">
        <v>50150</v>
      </c>
      <c r="V68" s="89">
        <v>16717</v>
      </c>
      <c r="W68" s="89">
        <v>7869</v>
      </c>
      <c r="X68" s="89">
        <f t="shared" si="8"/>
        <v>101582.52</v>
      </c>
      <c r="Y68" s="89"/>
      <c r="Z68" s="89"/>
      <c r="AA68" s="89">
        <v>34573</v>
      </c>
      <c r="AB68" s="89"/>
      <c r="AC68" s="89">
        <v>31505</v>
      </c>
      <c r="AD68" s="89">
        <v>97409</v>
      </c>
      <c r="AE68" s="89"/>
      <c r="AF68" s="89"/>
      <c r="AG68" s="89"/>
      <c r="AH68" s="89"/>
      <c r="AI68" s="89"/>
      <c r="AJ68" s="89">
        <v>1392683</v>
      </c>
      <c r="AK68" s="89">
        <v>30818</v>
      </c>
      <c r="AL68" s="89">
        <v>257368</v>
      </c>
    </row>
    <row r="69" spans="1:38" ht="9.75">
      <c r="A69" s="85" t="s">
        <v>338</v>
      </c>
      <c r="B69" s="86" t="s">
        <v>339</v>
      </c>
      <c r="C69" s="86" t="s">
        <v>488</v>
      </c>
      <c r="D69" s="86" t="s">
        <v>466</v>
      </c>
      <c r="E69" s="86" t="s">
        <v>134</v>
      </c>
      <c r="F69" s="86" t="s">
        <v>135</v>
      </c>
      <c r="G69" s="87">
        <v>33763</v>
      </c>
      <c r="H69" s="93" t="s">
        <v>483</v>
      </c>
      <c r="I69" s="89">
        <v>31</v>
      </c>
      <c r="J69" s="89">
        <v>44</v>
      </c>
      <c r="K69" s="89"/>
      <c r="L69" s="89">
        <v>15</v>
      </c>
      <c r="M69" s="91">
        <v>1</v>
      </c>
      <c r="N69" s="91">
        <v>0.3023</v>
      </c>
      <c r="O69" s="91">
        <v>0.25</v>
      </c>
      <c r="P69" s="89">
        <f>J69*10018</f>
        <v>440792</v>
      </c>
      <c r="Q69" s="89">
        <f t="shared" si="5"/>
        <v>440792</v>
      </c>
      <c r="R69" s="89">
        <f t="shared" si="6"/>
        <v>110198</v>
      </c>
      <c r="S69" s="89">
        <f t="shared" si="9"/>
        <v>154277.19999999998</v>
      </c>
      <c r="T69" s="89">
        <f t="shared" si="7"/>
        <v>34144</v>
      </c>
      <c r="U69" s="89">
        <v>50150</v>
      </c>
      <c r="V69" s="89"/>
      <c r="W69" s="89">
        <v>4527</v>
      </c>
      <c r="X69" s="89">
        <f t="shared" si="8"/>
        <v>133251.4216</v>
      </c>
      <c r="Y69" s="89">
        <v>87537</v>
      </c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>
        <v>1455669</v>
      </c>
      <c r="AK69" s="89">
        <v>35189</v>
      </c>
      <c r="AL69" s="89">
        <v>267686</v>
      </c>
    </row>
    <row r="70" spans="1:38" ht="9.75">
      <c r="A70" s="85" t="s">
        <v>202</v>
      </c>
      <c r="B70" s="86" t="s">
        <v>203</v>
      </c>
      <c r="C70" s="86" t="s">
        <v>488</v>
      </c>
      <c r="D70" s="86" t="s">
        <v>460</v>
      </c>
      <c r="E70" s="86" t="s">
        <v>134</v>
      </c>
      <c r="F70" s="86" t="s">
        <v>135</v>
      </c>
      <c r="G70" s="87">
        <v>30256</v>
      </c>
      <c r="H70" s="93" t="s">
        <v>483</v>
      </c>
      <c r="I70" s="89">
        <v>31</v>
      </c>
      <c r="J70" s="89">
        <v>44</v>
      </c>
      <c r="K70" s="89"/>
      <c r="L70" s="89">
        <v>15</v>
      </c>
      <c r="M70" s="91">
        <v>1</v>
      </c>
      <c r="N70" s="91">
        <v>0.3636</v>
      </c>
      <c r="O70" s="91">
        <v>0.25</v>
      </c>
      <c r="P70" s="89">
        <f>J70*10018</f>
        <v>440792</v>
      </c>
      <c r="Q70" s="89">
        <f t="shared" si="5"/>
        <v>440792</v>
      </c>
      <c r="R70" s="89">
        <f t="shared" si="6"/>
        <v>110198</v>
      </c>
      <c r="S70" s="89">
        <f t="shared" si="9"/>
        <v>154277.19999999998</v>
      </c>
      <c r="T70" s="89">
        <f t="shared" si="7"/>
        <v>34144</v>
      </c>
      <c r="U70" s="89">
        <v>50150</v>
      </c>
      <c r="V70" s="89"/>
      <c r="W70" s="89">
        <v>6199</v>
      </c>
      <c r="X70" s="89">
        <f t="shared" si="8"/>
        <v>160271.9712</v>
      </c>
      <c r="Y70" s="89">
        <v>87537</v>
      </c>
      <c r="Z70" s="89"/>
      <c r="AA70" s="89"/>
      <c r="AB70" s="89"/>
      <c r="AC70" s="89">
        <v>34375</v>
      </c>
      <c r="AD70" s="89">
        <v>120519</v>
      </c>
      <c r="AE70" s="89"/>
      <c r="AF70" s="89"/>
      <c r="AG70" s="89"/>
      <c r="AH70" s="89"/>
      <c r="AI70" s="89"/>
      <c r="AJ70" s="89">
        <v>1639255</v>
      </c>
      <c r="AK70" s="89">
        <v>53722</v>
      </c>
      <c r="AL70" s="89">
        <v>265948</v>
      </c>
    </row>
    <row r="71" spans="1:38" ht="9.75">
      <c r="A71" s="85" t="s">
        <v>221</v>
      </c>
      <c r="B71" s="86" t="s">
        <v>61</v>
      </c>
      <c r="C71" s="86" t="s">
        <v>488</v>
      </c>
      <c r="D71" s="86" t="s">
        <v>437</v>
      </c>
      <c r="E71" s="86" t="s">
        <v>32</v>
      </c>
      <c r="F71" s="86" t="s">
        <v>135</v>
      </c>
      <c r="G71" s="92">
        <v>39153</v>
      </c>
      <c r="H71" s="88">
        <v>40968</v>
      </c>
      <c r="I71" s="89">
        <v>31</v>
      </c>
      <c r="J71" s="89">
        <v>16</v>
      </c>
      <c r="K71" s="89">
        <v>18</v>
      </c>
      <c r="L71" s="89">
        <v>2</v>
      </c>
      <c r="M71" s="90">
        <v>0.1342</v>
      </c>
      <c r="N71" s="91">
        <v>0</v>
      </c>
      <c r="O71" s="91">
        <v>0.2</v>
      </c>
      <c r="P71" s="89">
        <f>(J71*10018)+(K71*10542)</f>
        <v>350044</v>
      </c>
      <c r="Q71" s="89">
        <f t="shared" si="5"/>
        <v>46975.904800000004</v>
      </c>
      <c r="R71" s="89">
        <f t="shared" si="6"/>
        <v>70008.8</v>
      </c>
      <c r="S71" s="89">
        <f t="shared" si="9"/>
        <v>122515.4</v>
      </c>
      <c r="T71" s="89">
        <f t="shared" si="7"/>
        <v>26384</v>
      </c>
      <c r="U71" s="89"/>
      <c r="V71" s="89"/>
      <c r="W71" s="89"/>
      <c r="X71" s="89">
        <f t="shared" si="8"/>
        <v>0</v>
      </c>
      <c r="Y71" s="89"/>
      <c r="Z71" s="89"/>
      <c r="AA71" s="89"/>
      <c r="AB71" s="89"/>
      <c r="AC71" s="89"/>
      <c r="AD71" s="89">
        <v>61758</v>
      </c>
      <c r="AE71" s="89"/>
      <c r="AF71" s="89"/>
      <c r="AG71" s="89"/>
      <c r="AH71" s="89"/>
      <c r="AI71" s="89">
        <v>93252</v>
      </c>
      <c r="AJ71" s="89">
        <v>770938</v>
      </c>
      <c r="AK71" s="89">
        <v>5522</v>
      </c>
      <c r="AL71" s="89">
        <v>141545</v>
      </c>
    </row>
    <row r="72" spans="1:38" ht="9.75">
      <c r="A72" s="85" t="s">
        <v>262</v>
      </c>
      <c r="B72" s="86" t="s">
        <v>263</v>
      </c>
      <c r="C72" s="86" t="s">
        <v>488</v>
      </c>
      <c r="D72" s="86" t="s">
        <v>461</v>
      </c>
      <c r="E72" s="86" t="s">
        <v>134</v>
      </c>
      <c r="F72" s="86" t="s">
        <v>135</v>
      </c>
      <c r="G72" s="87">
        <v>33301</v>
      </c>
      <c r="H72" s="93" t="s">
        <v>483</v>
      </c>
      <c r="I72" s="89">
        <v>31</v>
      </c>
      <c r="J72" s="89"/>
      <c r="K72" s="89">
        <v>43</v>
      </c>
      <c r="L72" s="89">
        <v>10</v>
      </c>
      <c r="M72" s="90">
        <v>0.667</v>
      </c>
      <c r="N72" s="91">
        <v>0.0825</v>
      </c>
      <c r="O72" s="91">
        <v>0.2</v>
      </c>
      <c r="P72" s="89">
        <f>K72*10542</f>
        <v>453306</v>
      </c>
      <c r="Q72" s="89">
        <f aca="true" t="shared" si="11" ref="Q72:Q103">P72*M72</f>
        <v>302355.102</v>
      </c>
      <c r="R72" s="89">
        <f aca="true" t="shared" si="12" ref="R72:R103">P72*O72</f>
        <v>90661.20000000001</v>
      </c>
      <c r="S72" s="89">
        <f t="shared" si="9"/>
        <v>158657.09999999998</v>
      </c>
      <c r="T72" s="89">
        <f aca="true" t="shared" si="13" ref="T72:T103">(J72+K72)*776</f>
        <v>33368</v>
      </c>
      <c r="U72" s="89">
        <v>50150</v>
      </c>
      <c r="V72" s="89">
        <v>16717</v>
      </c>
      <c r="W72" s="89"/>
      <c r="X72" s="89">
        <f aca="true" t="shared" si="14" ref="X72:X103">P72*N72</f>
        <v>37397.745</v>
      </c>
      <c r="Y72" s="89"/>
      <c r="Z72" s="89"/>
      <c r="AA72" s="89">
        <v>79686</v>
      </c>
      <c r="AB72" s="89">
        <v>77365</v>
      </c>
      <c r="AC72" s="89"/>
      <c r="AD72" s="89">
        <v>145246</v>
      </c>
      <c r="AE72" s="89">
        <v>194500</v>
      </c>
      <c r="AF72" s="89"/>
      <c r="AG72" s="89"/>
      <c r="AH72" s="89"/>
      <c r="AI72" s="89"/>
      <c r="AJ72" s="89">
        <v>1639411</v>
      </c>
      <c r="AK72" s="89">
        <v>53476</v>
      </c>
      <c r="AL72" s="89">
        <v>268555</v>
      </c>
    </row>
    <row r="73" spans="1:38" ht="9.75">
      <c r="A73" s="85" t="s">
        <v>395</v>
      </c>
      <c r="B73" s="86" t="s">
        <v>396</v>
      </c>
      <c r="C73" s="86" t="s">
        <v>488</v>
      </c>
      <c r="D73" s="86" t="s">
        <v>471</v>
      </c>
      <c r="E73" s="86" t="s">
        <v>32</v>
      </c>
      <c r="F73" s="86" t="s">
        <v>135</v>
      </c>
      <c r="G73" s="92">
        <v>40618</v>
      </c>
      <c r="H73" s="88">
        <v>40968</v>
      </c>
      <c r="I73" s="89">
        <v>31</v>
      </c>
      <c r="J73" s="89">
        <v>16</v>
      </c>
      <c r="K73" s="89"/>
      <c r="L73" s="89">
        <v>0</v>
      </c>
      <c r="M73" s="90">
        <v>0</v>
      </c>
      <c r="N73" s="91">
        <v>0</v>
      </c>
      <c r="O73" s="91">
        <v>0.25</v>
      </c>
      <c r="P73" s="89">
        <f>J73*10018</f>
        <v>160288</v>
      </c>
      <c r="Q73" s="89">
        <f t="shared" si="11"/>
        <v>0</v>
      </c>
      <c r="R73" s="89">
        <v>39070</v>
      </c>
      <c r="S73" s="89">
        <f t="shared" si="9"/>
        <v>56100.799999999996</v>
      </c>
      <c r="T73" s="89">
        <f t="shared" si="13"/>
        <v>12416</v>
      </c>
      <c r="U73" s="89">
        <v>26746</v>
      </c>
      <c r="V73" s="89">
        <v>8914</v>
      </c>
      <c r="W73" s="89"/>
      <c r="X73" s="89">
        <f t="shared" si="14"/>
        <v>0</v>
      </c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>
        <v>303536</v>
      </c>
      <c r="AK73" s="93"/>
      <c r="AL73" s="89">
        <v>55730</v>
      </c>
    </row>
    <row r="74" spans="1:38" ht="9.75">
      <c r="A74" s="85" t="s">
        <v>266</v>
      </c>
      <c r="B74" s="86" t="s">
        <v>267</v>
      </c>
      <c r="C74" s="86" t="s">
        <v>488</v>
      </c>
      <c r="D74" s="86" t="s">
        <v>461</v>
      </c>
      <c r="E74" s="86" t="s">
        <v>32</v>
      </c>
      <c r="F74" s="86" t="s">
        <v>135</v>
      </c>
      <c r="G74" s="87">
        <v>38414</v>
      </c>
      <c r="H74" s="88">
        <v>40968</v>
      </c>
      <c r="I74" s="89">
        <v>31</v>
      </c>
      <c r="J74" s="89"/>
      <c r="K74" s="89">
        <v>30</v>
      </c>
      <c r="L74" s="89">
        <v>3</v>
      </c>
      <c r="M74" s="90">
        <v>0.2008</v>
      </c>
      <c r="N74" s="91">
        <v>0</v>
      </c>
      <c r="O74" s="91">
        <v>0.2</v>
      </c>
      <c r="P74" s="89">
        <f>K74*10542</f>
        <v>316260</v>
      </c>
      <c r="Q74" s="89">
        <f t="shared" si="11"/>
        <v>63505.008</v>
      </c>
      <c r="R74" s="89">
        <f t="shared" si="12"/>
        <v>63252</v>
      </c>
      <c r="S74" s="89">
        <f t="shared" si="9"/>
        <v>110691</v>
      </c>
      <c r="T74" s="89">
        <f t="shared" si="13"/>
        <v>23280</v>
      </c>
      <c r="U74" s="89">
        <v>50150</v>
      </c>
      <c r="V74" s="89">
        <v>16717</v>
      </c>
      <c r="W74" s="89"/>
      <c r="X74" s="89">
        <f t="shared" si="14"/>
        <v>0</v>
      </c>
      <c r="Y74" s="89"/>
      <c r="Z74" s="89"/>
      <c r="AA74" s="89"/>
      <c r="AB74" s="89"/>
      <c r="AC74" s="89"/>
      <c r="AD74" s="89">
        <v>102930</v>
      </c>
      <c r="AE74" s="89"/>
      <c r="AF74" s="89"/>
      <c r="AG74" s="89"/>
      <c r="AH74" s="89"/>
      <c r="AI74" s="89"/>
      <c r="AJ74" s="89">
        <v>746785</v>
      </c>
      <c r="AK74" s="89">
        <v>3967</v>
      </c>
      <c r="AL74" s="89">
        <v>148500</v>
      </c>
    </row>
    <row r="75" spans="1:38" ht="9.75">
      <c r="A75" s="85" t="s">
        <v>62</v>
      </c>
      <c r="B75" s="86" t="s">
        <v>63</v>
      </c>
      <c r="C75" s="86" t="s">
        <v>488</v>
      </c>
      <c r="D75" s="86" t="s">
        <v>437</v>
      </c>
      <c r="E75" s="86" t="s">
        <v>134</v>
      </c>
      <c r="F75" s="86" t="s">
        <v>135</v>
      </c>
      <c r="G75" s="87">
        <v>38777</v>
      </c>
      <c r="H75" s="93" t="s">
        <v>483</v>
      </c>
      <c r="I75" s="89">
        <v>31</v>
      </c>
      <c r="J75" s="89">
        <v>39</v>
      </c>
      <c r="K75" s="89"/>
      <c r="L75" s="89">
        <v>6</v>
      </c>
      <c r="M75" s="90">
        <v>0.4006</v>
      </c>
      <c r="N75" s="91">
        <v>0.0757</v>
      </c>
      <c r="O75" s="91">
        <v>0.2</v>
      </c>
      <c r="P75" s="89">
        <f>J75*10018</f>
        <v>390702</v>
      </c>
      <c r="Q75" s="89">
        <f t="shared" si="11"/>
        <v>156515.2212</v>
      </c>
      <c r="R75" s="89">
        <f t="shared" si="12"/>
        <v>78140.40000000001</v>
      </c>
      <c r="S75" s="89">
        <f>P75*40%</f>
        <v>156280.80000000002</v>
      </c>
      <c r="T75" s="89">
        <f t="shared" si="13"/>
        <v>30264</v>
      </c>
      <c r="U75" s="89">
        <v>50150</v>
      </c>
      <c r="V75" s="89"/>
      <c r="W75" s="89"/>
      <c r="X75" s="89">
        <f t="shared" si="14"/>
        <v>29576.1414</v>
      </c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>
        <v>891628</v>
      </c>
      <c r="AK75" s="89">
        <v>9739</v>
      </c>
      <c r="AL75" s="89">
        <v>177885</v>
      </c>
    </row>
    <row r="76" spans="1:38" ht="9.75">
      <c r="A76" s="85" t="s">
        <v>174</v>
      </c>
      <c r="B76" s="86" t="s">
        <v>175</v>
      </c>
      <c r="C76" s="86" t="s">
        <v>488</v>
      </c>
      <c r="D76" s="86" t="s">
        <v>459</v>
      </c>
      <c r="E76" s="86" t="s">
        <v>134</v>
      </c>
      <c r="F76" s="86" t="s">
        <v>135</v>
      </c>
      <c r="G76" s="87">
        <v>38518</v>
      </c>
      <c r="H76" s="93" t="s">
        <v>483</v>
      </c>
      <c r="I76" s="89">
        <v>31</v>
      </c>
      <c r="J76" s="89">
        <v>19</v>
      </c>
      <c r="K76" s="89">
        <v>22</v>
      </c>
      <c r="L76" s="89">
        <v>4</v>
      </c>
      <c r="M76" s="90">
        <v>0.2674</v>
      </c>
      <c r="N76" s="91">
        <v>0.012</v>
      </c>
      <c r="O76" s="91">
        <v>0.2</v>
      </c>
      <c r="P76" s="89">
        <f>(J76*10018)+(K76*10542)</f>
        <v>422266</v>
      </c>
      <c r="Q76" s="89">
        <f t="shared" si="11"/>
        <v>112913.9284</v>
      </c>
      <c r="R76" s="89">
        <f t="shared" si="12"/>
        <v>84453.20000000001</v>
      </c>
      <c r="S76" s="89">
        <f t="shared" si="9"/>
        <v>147793.09999999998</v>
      </c>
      <c r="T76" s="89">
        <f t="shared" si="13"/>
        <v>31816</v>
      </c>
      <c r="U76" s="89">
        <v>50150</v>
      </c>
      <c r="V76" s="89">
        <v>16717</v>
      </c>
      <c r="W76" s="89"/>
      <c r="X76" s="89">
        <f t="shared" si="14"/>
        <v>5067.192</v>
      </c>
      <c r="Y76" s="89"/>
      <c r="Z76" s="89"/>
      <c r="AA76" s="89"/>
      <c r="AB76" s="89"/>
      <c r="AC76" s="89"/>
      <c r="AD76" s="89">
        <v>99844</v>
      </c>
      <c r="AE76" s="89">
        <v>259333</v>
      </c>
      <c r="AF76" s="89"/>
      <c r="AG76" s="89"/>
      <c r="AH76" s="89"/>
      <c r="AI76" s="89"/>
      <c r="AJ76" s="89">
        <v>1230354</v>
      </c>
      <c r="AK76" s="89">
        <v>24275</v>
      </c>
      <c r="AL76" s="89">
        <v>225893</v>
      </c>
    </row>
    <row r="77" spans="1:38" ht="9.75">
      <c r="A77" s="85" t="s">
        <v>176</v>
      </c>
      <c r="B77" s="86" t="s">
        <v>177</v>
      </c>
      <c r="C77" s="86" t="s">
        <v>488</v>
      </c>
      <c r="D77" s="86" t="s">
        <v>459</v>
      </c>
      <c r="E77" s="86" t="s">
        <v>134</v>
      </c>
      <c r="F77" s="86" t="s">
        <v>135</v>
      </c>
      <c r="G77" s="87">
        <v>36958</v>
      </c>
      <c r="H77" s="93" t="s">
        <v>483</v>
      </c>
      <c r="I77" s="89">
        <v>31</v>
      </c>
      <c r="J77" s="89">
        <v>40</v>
      </c>
      <c r="K77" s="89"/>
      <c r="L77" s="89">
        <v>9</v>
      </c>
      <c r="M77" s="90">
        <v>0.6004</v>
      </c>
      <c r="N77" s="91">
        <v>0.0981</v>
      </c>
      <c r="O77" s="91">
        <v>0.2</v>
      </c>
      <c r="P77" s="89">
        <f>J77*10018</f>
        <v>400720</v>
      </c>
      <c r="Q77" s="89">
        <f t="shared" si="11"/>
        <v>240592.28800000003</v>
      </c>
      <c r="R77" s="89">
        <f t="shared" si="12"/>
        <v>80144</v>
      </c>
      <c r="S77" s="89">
        <f aca="true" t="shared" si="15" ref="S77:S108">P77*35%</f>
        <v>140252</v>
      </c>
      <c r="T77" s="89">
        <f t="shared" si="13"/>
        <v>31040</v>
      </c>
      <c r="U77" s="89">
        <v>50150</v>
      </c>
      <c r="V77" s="89"/>
      <c r="W77" s="89"/>
      <c r="X77" s="89">
        <f t="shared" si="14"/>
        <v>39310.632000000005</v>
      </c>
      <c r="Y77" s="89"/>
      <c r="Z77" s="89"/>
      <c r="AA77" s="89"/>
      <c r="AB77" s="89"/>
      <c r="AC77" s="89"/>
      <c r="AD77" s="89">
        <v>97409</v>
      </c>
      <c r="AE77" s="89"/>
      <c r="AF77" s="89"/>
      <c r="AG77" s="89"/>
      <c r="AH77" s="89"/>
      <c r="AI77" s="89"/>
      <c r="AJ77" s="89">
        <v>1079619</v>
      </c>
      <c r="AK77" s="89">
        <v>18122</v>
      </c>
      <c r="AL77" s="89">
        <v>198218</v>
      </c>
    </row>
    <row r="78" spans="1:38" ht="9.75">
      <c r="A78" s="85" t="s">
        <v>547</v>
      </c>
      <c r="B78" s="86" t="s">
        <v>548</v>
      </c>
      <c r="C78" s="86" t="s">
        <v>488</v>
      </c>
      <c r="D78" s="86" t="s">
        <v>469</v>
      </c>
      <c r="E78" s="86" t="s">
        <v>134</v>
      </c>
      <c r="F78" s="86" t="s">
        <v>135</v>
      </c>
      <c r="G78" s="87">
        <v>36951</v>
      </c>
      <c r="H78" s="93" t="s">
        <v>483</v>
      </c>
      <c r="I78" s="89">
        <v>31</v>
      </c>
      <c r="J78" s="89">
        <v>44</v>
      </c>
      <c r="K78" s="89"/>
      <c r="L78" s="89">
        <v>5</v>
      </c>
      <c r="M78" s="90">
        <v>0.334</v>
      </c>
      <c r="N78" s="91">
        <v>0</v>
      </c>
      <c r="O78" s="91">
        <v>0.2</v>
      </c>
      <c r="P78" s="89">
        <f>J78*10018</f>
        <v>440792</v>
      </c>
      <c r="Q78" s="89">
        <f t="shared" si="11"/>
        <v>147224.52800000002</v>
      </c>
      <c r="R78" s="89">
        <f t="shared" si="12"/>
        <v>88158.40000000001</v>
      </c>
      <c r="S78" s="89">
        <f t="shared" si="15"/>
        <v>154277.19999999998</v>
      </c>
      <c r="T78" s="89">
        <f t="shared" si="13"/>
        <v>34144</v>
      </c>
      <c r="U78" s="89">
        <v>50150</v>
      </c>
      <c r="V78" s="89">
        <v>16717</v>
      </c>
      <c r="W78" s="89"/>
      <c r="X78" s="89">
        <f t="shared" si="14"/>
        <v>0</v>
      </c>
      <c r="Y78" s="89"/>
      <c r="Z78" s="89"/>
      <c r="AA78" s="89"/>
      <c r="AB78" s="89"/>
      <c r="AC78" s="89"/>
      <c r="AD78" s="89">
        <v>338385</v>
      </c>
      <c r="AE78" s="89"/>
      <c r="AF78" s="89"/>
      <c r="AG78" s="89"/>
      <c r="AH78" s="89"/>
      <c r="AI78" s="89"/>
      <c r="AJ78" s="89">
        <v>1269847</v>
      </c>
      <c r="AK78" s="89">
        <v>25811</v>
      </c>
      <c r="AL78" s="89">
        <v>234667</v>
      </c>
    </row>
    <row r="79" spans="1:38" ht="9.75">
      <c r="A79" s="85" t="s">
        <v>178</v>
      </c>
      <c r="B79" s="86" t="s">
        <v>179</v>
      </c>
      <c r="C79" s="86" t="s">
        <v>488</v>
      </c>
      <c r="D79" s="86" t="s">
        <v>459</v>
      </c>
      <c r="E79" s="86" t="s">
        <v>134</v>
      </c>
      <c r="F79" s="86" t="s">
        <v>135</v>
      </c>
      <c r="G79" s="87">
        <v>38061</v>
      </c>
      <c r="H79" s="93" t="s">
        <v>483</v>
      </c>
      <c r="I79" s="89">
        <v>31</v>
      </c>
      <c r="J79" s="89">
        <v>6</v>
      </c>
      <c r="K79" s="89">
        <v>35</v>
      </c>
      <c r="L79" s="89">
        <v>3</v>
      </c>
      <c r="M79" s="90">
        <v>0.2008</v>
      </c>
      <c r="N79" s="91">
        <v>0</v>
      </c>
      <c r="O79" s="91">
        <v>0.2</v>
      </c>
      <c r="P79" s="89">
        <f>(J79*10018)+(K79*10542)</f>
        <v>429078</v>
      </c>
      <c r="Q79" s="89">
        <f t="shared" si="11"/>
        <v>86158.8624</v>
      </c>
      <c r="R79" s="89">
        <f t="shared" si="12"/>
        <v>85815.6</v>
      </c>
      <c r="S79" s="89">
        <f t="shared" si="15"/>
        <v>150177.3</v>
      </c>
      <c r="T79" s="89">
        <f t="shared" si="13"/>
        <v>31816</v>
      </c>
      <c r="U79" s="89">
        <v>50150</v>
      </c>
      <c r="V79" s="89">
        <v>16717</v>
      </c>
      <c r="W79" s="89"/>
      <c r="X79" s="89">
        <f t="shared" si="14"/>
        <v>0</v>
      </c>
      <c r="Y79" s="89"/>
      <c r="Z79" s="89"/>
      <c r="AA79" s="89"/>
      <c r="AB79" s="89"/>
      <c r="AC79" s="89"/>
      <c r="AD79" s="89">
        <v>138320</v>
      </c>
      <c r="AE79" s="89">
        <v>184832</v>
      </c>
      <c r="AF79" s="89"/>
      <c r="AG79" s="89"/>
      <c r="AH79" s="89"/>
      <c r="AI79" s="89"/>
      <c r="AJ79" s="89">
        <v>1173065</v>
      </c>
      <c r="AK79" s="89">
        <v>21866</v>
      </c>
      <c r="AL79" s="89">
        <v>216783</v>
      </c>
    </row>
    <row r="80" spans="1:38" ht="9.75">
      <c r="A80" s="85" t="s">
        <v>180</v>
      </c>
      <c r="B80" s="86" t="s">
        <v>181</v>
      </c>
      <c r="C80" s="86" t="s">
        <v>488</v>
      </c>
      <c r="D80" s="86" t="s">
        <v>459</v>
      </c>
      <c r="E80" s="86" t="s">
        <v>134</v>
      </c>
      <c r="F80" s="86" t="s">
        <v>135</v>
      </c>
      <c r="G80" s="87">
        <v>37319</v>
      </c>
      <c r="H80" s="93" t="s">
        <v>483</v>
      </c>
      <c r="I80" s="89">
        <v>31</v>
      </c>
      <c r="J80" s="89">
        <v>44</v>
      </c>
      <c r="K80" s="89"/>
      <c r="L80" s="89">
        <v>4</v>
      </c>
      <c r="M80" s="90">
        <v>0.2674</v>
      </c>
      <c r="N80" s="91">
        <v>0</v>
      </c>
      <c r="O80" s="91">
        <v>0.2</v>
      </c>
      <c r="P80" s="89">
        <f>J80*10018</f>
        <v>440792</v>
      </c>
      <c r="Q80" s="89">
        <f t="shared" si="11"/>
        <v>117867.78080000001</v>
      </c>
      <c r="R80" s="89">
        <f t="shared" si="12"/>
        <v>88158.40000000001</v>
      </c>
      <c r="S80" s="89">
        <f t="shared" si="15"/>
        <v>154277.19999999998</v>
      </c>
      <c r="T80" s="89">
        <f t="shared" si="13"/>
        <v>34144</v>
      </c>
      <c r="U80" s="89">
        <v>50150</v>
      </c>
      <c r="V80" s="89">
        <v>16717</v>
      </c>
      <c r="W80" s="89"/>
      <c r="X80" s="89">
        <f t="shared" si="14"/>
        <v>0</v>
      </c>
      <c r="Y80" s="89"/>
      <c r="Z80" s="89"/>
      <c r="AA80" s="89"/>
      <c r="AB80" s="89"/>
      <c r="AC80" s="89"/>
      <c r="AD80" s="89">
        <v>107150</v>
      </c>
      <c r="AE80" s="89"/>
      <c r="AF80" s="89"/>
      <c r="AG80" s="89"/>
      <c r="AH80" s="89"/>
      <c r="AI80" s="89"/>
      <c r="AJ80" s="89">
        <v>1009255</v>
      </c>
      <c r="AK80" s="89">
        <v>14947</v>
      </c>
      <c r="AL80" s="89">
        <v>191360</v>
      </c>
    </row>
    <row r="81" spans="1:38" ht="9.75">
      <c r="A81" s="85" t="s">
        <v>182</v>
      </c>
      <c r="B81" s="86" t="s">
        <v>183</v>
      </c>
      <c r="C81" s="86" t="s">
        <v>488</v>
      </c>
      <c r="D81" s="86" t="s">
        <v>459</v>
      </c>
      <c r="E81" s="86" t="s">
        <v>134</v>
      </c>
      <c r="F81" s="86" t="s">
        <v>135</v>
      </c>
      <c r="G81" s="87">
        <v>35125</v>
      </c>
      <c r="H81" s="93" t="s">
        <v>483</v>
      </c>
      <c r="I81" s="89">
        <v>31</v>
      </c>
      <c r="J81" s="89">
        <v>44</v>
      </c>
      <c r="K81" s="89"/>
      <c r="L81" s="89">
        <v>9</v>
      </c>
      <c r="M81" s="90">
        <v>0.6004</v>
      </c>
      <c r="N81" s="91">
        <v>0.1588</v>
      </c>
      <c r="O81" s="91">
        <v>0.2</v>
      </c>
      <c r="P81" s="89">
        <f>J81*10018</f>
        <v>440792</v>
      </c>
      <c r="Q81" s="89">
        <f t="shared" si="11"/>
        <v>264651.51680000004</v>
      </c>
      <c r="R81" s="89">
        <f t="shared" si="12"/>
        <v>88158.40000000001</v>
      </c>
      <c r="S81" s="89">
        <f t="shared" si="15"/>
        <v>154277.19999999998</v>
      </c>
      <c r="T81" s="89">
        <f t="shared" si="13"/>
        <v>34144</v>
      </c>
      <c r="U81" s="89">
        <v>50150</v>
      </c>
      <c r="V81" s="89"/>
      <c r="W81" s="89"/>
      <c r="X81" s="89">
        <f t="shared" si="14"/>
        <v>69997.7696</v>
      </c>
      <c r="Y81" s="89"/>
      <c r="Z81" s="89"/>
      <c r="AA81" s="89"/>
      <c r="AB81" s="89"/>
      <c r="AC81" s="89"/>
      <c r="AD81" s="89">
        <v>107150</v>
      </c>
      <c r="AE81" s="89"/>
      <c r="AF81" s="89"/>
      <c r="AG81" s="89"/>
      <c r="AH81" s="89"/>
      <c r="AI81" s="89"/>
      <c r="AJ81" s="89">
        <v>1209320</v>
      </c>
      <c r="AK81" s="89">
        <v>23344</v>
      </c>
      <c r="AL81" s="89">
        <v>223482</v>
      </c>
    </row>
    <row r="82" spans="1:38" ht="9.75">
      <c r="A82" s="85" t="s">
        <v>272</v>
      </c>
      <c r="B82" s="86" t="s">
        <v>273</v>
      </c>
      <c r="C82" s="86" t="s">
        <v>488</v>
      </c>
      <c r="D82" s="86" t="s">
        <v>461</v>
      </c>
      <c r="E82" s="86" t="s">
        <v>134</v>
      </c>
      <c r="F82" s="86" t="s">
        <v>135</v>
      </c>
      <c r="G82" s="87">
        <v>35858</v>
      </c>
      <c r="H82" s="93" t="s">
        <v>483</v>
      </c>
      <c r="I82" s="89">
        <v>31</v>
      </c>
      <c r="J82" s="89"/>
      <c r="K82" s="89">
        <v>44</v>
      </c>
      <c r="L82" s="89">
        <v>12</v>
      </c>
      <c r="M82" s="90">
        <v>0.8002</v>
      </c>
      <c r="N82" s="91">
        <v>0.2471</v>
      </c>
      <c r="O82" s="91">
        <v>0.2</v>
      </c>
      <c r="P82" s="89">
        <f>K82*10542</f>
        <v>463848</v>
      </c>
      <c r="Q82" s="89">
        <f t="shared" si="11"/>
        <v>371171.1696</v>
      </c>
      <c r="R82" s="89">
        <f t="shared" si="12"/>
        <v>92769.6</v>
      </c>
      <c r="S82" s="89">
        <f t="shared" si="15"/>
        <v>162346.8</v>
      </c>
      <c r="T82" s="89">
        <f t="shared" si="13"/>
        <v>34144</v>
      </c>
      <c r="U82" s="89">
        <v>50150</v>
      </c>
      <c r="V82" s="89">
        <v>16717</v>
      </c>
      <c r="W82" s="89"/>
      <c r="X82" s="89">
        <f t="shared" si="14"/>
        <v>114616.84079999999</v>
      </c>
      <c r="Y82" s="89"/>
      <c r="Z82" s="89">
        <v>63252</v>
      </c>
      <c r="AA82" s="89">
        <v>56640</v>
      </c>
      <c r="AB82" s="89"/>
      <c r="AC82" s="89"/>
      <c r="AD82" s="89">
        <v>150964</v>
      </c>
      <c r="AE82" s="89"/>
      <c r="AF82" s="89"/>
      <c r="AG82" s="89"/>
      <c r="AH82" s="89"/>
      <c r="AI82" s="89"/>
      <c r="AJ82" s="89">
        <v>1576620</v>
      </c>
      <c r="AK82" s="89">
        <v>47284</v>
      </c>
      <c r="AL82" s="89">
        <v>267686</v>
      </c>
    </row>
    <row r="83" spans="1:38" ht="9.75">
      <c r="A83" s="85" t="s">
        <v>69</v>
      </c>
      <c r="B83" s="86" t="s">
        <v>70</v>
      </c>
      <c r="C83" s="86" t="s">
        <v>488</v>
      </c>
      <c r="D83" s="86" t="s">
        <v>437</v>
      </c>
      <c r="E83" s="86" t="s">
        <v>32</v>
      </c>
      <c r="F83" s="86" t="s">
        <v>135</v>
      </c>
      <c r="G83" s="92">
        <v>40245</v>
      </c>
      <c r="H83" s="88">
        <v>40968</v>
      </c>
      <c r="I83" s="89">
        <v>31</v>
      </c>
      <c r="J83" s="89">
        <v>22</v>
      </c>
      <c r="K83" s="89">
        <v>20</v>
      </c>
      <c r="L83" s="89">
        <v>5</v>
      </c>
      <c r="M83" s="90">
        <v>0.334</v>
      </c>
      <c r="N83" s="91">
        <v>0</v>
      </c>
      <c r="O83" s="91">
        <v>0.2</v>
      </c>
      <c r="P83" s="89">
        <f>(J83*10018)+(K83*10542)</f>
        <v>431236</v>
      </c>
      <c r="Q83" s="89">
        <f t="shared" si="11"/>
        <v>144032.82400000002</v>
      </c>
      <c r="R83" s="89">
        <f t="shared" si="12"/>
        <v>86247.20000000001</v>
      </c>
      <c r="S83" s="89">
        <f t="shared" si="15"/>
        <v>150932.59999999998</v>
      </c>
      <c r="T83" s="89">
        <f t="shared" si="13"/>
        <v>32592</v>
      </c>
      <c r="U83" s="89"/>
      <c r="V83" s="89"/>
      <c r="W83" s="89"/>
      <c r="X83" s="89">
        <f t="shared" si="14"/>
        <v>0</v>
      </c>
      <c r="Y83" s="89"/>
      <c r="Z83" s="89"/>
      <c r="AA83" s="89"/>
      <c r="AB83" s="89"/>
      <c r="AC83" s="89"/>
      <c r="AD83" s="89">
        <v>68620</v>
      </c>
      <c r="AE83" s="89"/>
      <c r="AF83" s="89"/>
      <c r="AG83" s="89"/>
      <c r="AH83" s="89"/>
      <c r="AI83" s="89"/>
      <c r="AJ83" s="89">
        <v>913661</v>
      </c>
      <c r="AK83" s="89">
        <v>11311</v>
      </c>
      <c r="AL83" s="89">
        <v>168479</v>
      </c>
    </row>
    <row r="84" spans="1:38" ht="9.75">
      <c r="A84" s="85" t="s">
        <v>274</v>
      </c>
      <c r="B84" s="86" t="s">
        <v>275</v>
      </c>
      <c r="C84" s="86" t="s">
        <v>488</v>
      </c>
      <c r="D84" s="86" t="s">
        <v>461</v>
      </c>
      <c r="E84" s="86" t="s">
        <v>134</v>
      </c>
      <c r="F84" s="86" t="s">
        <v>135</v>
      </c>
      <c r="G84" s="87">
        <v>32608</v>
      </c>
      <c r="H84" s="93" t="s">
        <v>483</v>
      </c>
      <c r="I84" s="89">
        <v>31</v>
      </c>
      <c r="J84" s="89"/>
      <c r="K84" s="89">
        <v>40</v>
      </c>
      <c r="L84" s="89">
        <v>11</v>
      </c>
      <c r="M84" s="90">
        <v>0.7336</v>
      </c>
      <c r="N84" s="91">
        <v>0.3916</v>
      </c>
      <c r="O84" s="91">
        <v>0.2</v>
      </c>
      <c r="P84" s="89">
        <f>K84*10542</f>
        <v>421680</v>
      </c>
      <c r="Q84" s="89">
        <f t="shared" si="11"/>
        <v>309344.44800000003</v>
      </c>
      <c r="R84" s="89">
        <f t="shared" si="12"/>
        <v>84336</v>
      </c>
      <c r="S84" s="89">
        <f t="shared" si="15"/>
        <v>147588</v>
      </c>
      <c r="T84" s="89">
        <f t="shared" si="13"/>
        <v>31040</v>
      </c>
      <c r="U84" s="89">
        <v>50150</v>
      </c>
      <c r="V84" s="89">
        <v>16717</v>
      </c>
      <c r="W84" s="89"/>
      <c r="X84" s="89">
        <f t="shared" si="14"/>
        <v>165129.888</v>
      </c>
      <c r="Y84" s="89"/>
      <c r="Z84" s="89"/>
      <c r="AA84" s="89">
        <v>83831</v>
      </c>
      <c r="AB84" s="89">
        <v>523</v>
      </c>
      <c r="AC84" s="89"/>
      <c r="AD84" s="89">
        <v>137240</v>
      </c>
      <c r="AE84" s="89">
        <v>759024</v>
      </c>
      <c r="AF84" s="89"/>
      <c r="AG84" s="89">
        <v>294000</v>
      </c>
      <c r="AH84" s="89"/>
      <c r="AI84" s="89"/>
      <c r="AJ84" s="89">
        <v>2500603</v>
      </c>
      <c r="AK84" s="89">
        <v>155226</v>
      </c>
      <c r="AL84" s="89">
        <v>269925</v>
      </c>
    </row>
    <row r="85" spans="1:38" ht="9.75">
      <c r="A85" s="85" t="s">
        <v>349</v>
      </c>
      <c r="B85" s="86" t="s">
        <v>350</v>
      </c>
      <c r="C85" s="86" t="s">
        <v>488</v>
      </c>
      <c r="D85" s="86" t="s">
        <v>351</v>
      </c>
      <c r="E85" s="86" t="s">
        <v>32</v>
      </c>
      <c r="F85" s="86" t="s">
        <v>135</v>
      </c>
      <c r="G85" s="92">
        <v>39190</v>
      </c>
      <c r="H85" s="88">
        <v>40968</v>
      </c>
      <c r="I85" s="89">
        <v>31</v>
      </c>
      <c r="J85" s="89">
        <v>44</v>
      </c>
      <c r="K85" s="89"/>
      <c r="L85" s="89">
        <v>2</v>
      </c>
      <c r="M85" s="90">
        <v>0.1342</v>
      </c>
      <c r="N85" s="91">
        <v>0</v>
      </c>
      <c r="O85" s="91">
        <v>0.25</v>
      </c>
      <c r="P85" s="89">
        <f>J85*10018</f>
        <v>440792</v>
      </c>
      <c r="Q85" s="89">
        <f t="shared" si="11"/>
        <v>59154.286400000005</v>
      </c>
      <c r="R85" s="89">
        <f t="shared" si="12"/>
        <v>110198</v>
      </c>
      <c r="S85" s="89">
        <f>P85*40%</f>
        <v>176316.80000000002</v>
      </c>
      <c r="T85" s="89">
        <f t="shared" si="13"/>
        <v>34144</v>
      </c>
      <c r="U85" s="89"/>
      <c r="V85" s="89"/>
      <c r="W85" s="89"/>
      <c r="X85" s="89">
        <f t="shared" si="14"/>
        <v>0</v>
      </c>
      <c r="Y85" s="89">
        <v>87537</v>
      </c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>
        <v>908142</v>
      </c>
      <c r="AK85" s="89">
        <v>10708</v>
      </c>
      <c r="AL85" s="89">
        <v>175031</v>
      </c>
    </row>
    <row r="86" spans="1:38" ht="9.75">
      <c r="A86" s="85" t="s">
        <v>276</v>
      </c>
      <c r="B86" s="86" t="s">
        <v>277</v>
      </c>
      <c r="C86" s="86" t="s">
        <v>488</v>
      </c>
      <c r="D86" s="86" t="s">
        <v>461</v>
      </c>
      <c r="E86" s="86" t="s">
        <v>32</v>
      </c>
      <c r="F86" s="86" t="s">
        <v>135</v>
      </c>
      <c r="G86" s="92">
        <v>40322</v>
      </c>
      <c r="H86" s="88">
        <v>40968</v>
      </c>
      <c r="I86" s="89">
        <v>31</v>
      </c>
      <c r="J86" s="89"/>
      <c r="K86" s="89">
        <v>44</v>
      </c>
      <c r="L86" s="89">
        <v>2</v>
      </c>
      <c r="M86" s="90">
        <v>0.1342</v>
      </c>
      <c r="N86" s="91">
        <v>0.024</v>
      </c>
      <c r="O86" s="91">
        <v>0.2</v>
      </c>
      <c r="P86" s="89">
        <f>K86*10542</f>
        <v>463848</v>
      </c>
      <c r="Q86" s="89">
        <f t="shared" si="11"/>
        <v>62248.401600000005</v>
      </c>
      <c r="R86" s="89">
        <f t="shared" si="12"/>
        <v>92769.6</v>
      </c>
      <c r="S86" s="89">
        <f t="shared" si="15"/>
        <v>162346.8</v>
      </c>
      <c r="T86" s="89">
        <f t="shared" si="13"/>
        <v>34144</v>
      </c>
      <c r="U86" s="89">
        <v>50150</v>
      </c>
      <c r="V86" s="89"/>
      <c r="W86" s="89"/>
      <c r="X86" s="89">
        <f t="shared" si="14"/>
        <v>11132.352</v>
      </c>
      <c r="Y86" s="89"/>
      <c r="Z86" s="89"/>
      <c r="AA86" s="89"/>
      <c r="AB86" s="89"/>
      <c r="AC86" s="89"/>
      <c r="AD86" s="89">
        <v>150964</v>
      </c>
      <c r="AE86" s="89"/>
      <c r="AF86" s="89"/>
      <c r="AG86" s="89"/>
      <c r="AH86" s="89"/>
      <c r="AI86" s="89"/>
      <c r="AJ86" s="89">
        <v>1027603</v>
      </c>
      <c r="AK86" s="89">
        <v>15907</v>
      </c>
      <c r="AL86" s="89">
        <v>190517</v>
      </c>
    </row>
    <row r="87" spans="1:38" ht="9.75">
      <c r="A87" s="85" t="s">
        <v>549</v>
      </c>
      <c r="B87" s="86" t="s">
        <v>550</v>
      </c>
      <c r="C87" s="86" t="s">
        <v>488</v>
      </c>
      <c r="D87" s="86" t="s">
        <v>469</v>
      </c>
      <c r="E87" s="86" t="s">
        <v>32</v>
      </c>
      <c r="F87" s="86" t="s">
        <v>135</v>
      </c>
      <c r="G87" s="92">
        <v>40616</v>
      </c>
      <c r="H87" s="88">
        <v>40968</v>
      </c>
      <c r="I87" s="89">
        <v>31</v>
      </c>
      <c r="J87" s="89">
        <v>20</v>
      </c>
      <c r="K87" s="89"/>
      <c r="L87" s="89">
        <v>0</v>
      </c>
      <c r="M87" s="90">
        <v>0</v>
      </c>
      <c r="N87" s="91">
        <v>0</v>
      </c>
      <c r="O87" s="91">
        <v>0.2</v>
      </c>
      <c r="P87" s="89">
        <f>J87*10018</f>
        <v>200360</v>
      </c>
      <c r="Q87" s="89">
        <f t="shared" si="11"/>
        <v>0</v>
      </c>
      <c r="R87" s="89">
        <v>45081</v>
      </c>
      <c r="S87" s="89">
        <f t="shared" si="15"/>
        <v>70126</v>
      </c>
      <c r="T87" s="89">
        <f t="shared" si="13"/>
        <v>15520</v>
      </c>
      <c r="U87" s="89"/>
      <c r="V87" s="89"/>
      <c r="W87" s="89"/>
      <c r="X87" s="89">
        <f t="shared" si="14"/>
        <v>0</v>
      </c>
      <c r="Y87" s="89"/>
      <c r="Z87" s="89"/>
      <c r="AA87" s="89"/>
      <c r="AB87" s="89"/>
      <c r="AC87" s="89"/>
      <c r="AD87" s="89">
        <v>46425</v>
      </c>
      <c r="AE87" s="89"/>
      <c r="AF87" s="89"/>
      <c r="AG87" s="89"/>
      <c r="AH87" s="89"/>
      <c r="AI87" s="89"/>
      <c r="AJ87" s="89">
        <v>377512</v>
      </c>
      <c r="AK87" s="93"/>
      <c r="AL87" s="89">
        <v>69311</v>
      </c>
    </row>
    <row r="88" spans="1:38" ht="9.75">
      <c r="A88" s="85" t="s">
        <v>278</v>
      </c>
      <c r="B88" s="86" t="s">
        <v>279</v>
      </c>
      <c r="C88" s="86" t="s">
        <v>488</v>
      </c>
      <c r="D88" s="86" t="s">
        <v>461</v>
      </c>
      <c r="E88" s="86" t="s">
        <v>32</v>
      </c>
      <c r="F88" s="86" t="s">
        <v>135</v>
      </c>
      <c r="G88" s="92">
        <v>40238</v>
      </c>
      <c r="H88" s="88">
        <v>40968</v>
      </c>
      <c r="I88" s="89">
        <v>31</v>
      </c>
      <c r="J88" s="89"/>
      <c r="K88" s="89">
        <v>44</v>
      </c>
      <c r="L88" s="89">
        <v>1</v>
      </c>
      <c r="M88" s="90">
        <v>0.0676</v>
      </c>
      <c r="N88" s="91">
        <v>0</v>
      </c>
      <c r="O88" s="91">
        <v>0.2</v>
      </c>
      <c r="P88" s="89">
        <f>K88*10542</f>
        <v>463848</v>
      </c>
      <c r="Q88" s="89">
        <f t="shared" si="11"/>
        <v>31356.124799999998</v>
      </c>
      <c r="R88" s="89">
        <f t="shared" si="12"/>
        <v>92769.6</v>
      </c>
      <c r="S88" s="89">
        <f t="shared" si="15"/>
        <v>162346.8</v>
      </c>
      <c r="T88" s="89">
        <f t="shared" si="13"/>
        <v>34144</v>
      </c>
      <c r="U88" s="89">
        <v>50150</v>
      </c>
      <c r="V88" s="89"/>
      <c r="W88" s="89"/>
      <c r="X88" s="89">
        <f t="shared" si="14"/>
        <v>0</v>
      </c>
      <c r="Y88" s="89"/>
      <c r="Z88" s="89"/>
      <c r="AA88" s="89"/>
      <c r="AB88" s="89"/>
      <c r="AC88" s="89"/>
      <c r="AD88" s="89">
        <v>150964</v>
      </c>
      <c r="AE88" s="89"/>
      <c r="AF88" s="89"/>
      <c r="AG88" s="89"/>
      <c r="AH88" s="89"/>
      <c r="AI88" s="89"/>
      <c r="AJ88" s="89">
        <v>985579</v>
      </c>
      <c r="AK88" s="89">
        <v>14284</v>
      </c>
      <c r="AL88" s="89">
        <v>180953</v>
      </c>
    </row>
    <row r="89" spans="1:38" ht="9.75">
      <c r="A89" s="85" t="s">
        <v>3</v>
      </c>
      <c r="B89" s="86" t="s">
        <v>4</v>
      </c>
      <c r="C89" s="86" t="s">
        <v>488</v>
      </c>
      <c r="D89" s="86" t="s">
        <v>133</v>
      </c>
      <c r="E89" s="86" t="s">
        <v>134</v>
      </c>
      <c r="F89" s="86" t="s">
        <v>480</v>
      </c>
      <c r="G89" s="92">
        <v>40518</v>
      </c>
      <c r="H89" s="93" t="s">
        <v>483</v>
      </c>
      <c r="I89" s="89">
        <v>31</v>
      </c>
      <c r="J89" s="89"/>
      <c r="K89" s="89">
        <v>44</v>
      </c>
      <c r="L89" s="89">
        <v>13</v>
      </c>
      <c r="M89" s="90">
        <v>0.8668</v>
      </c>
      <c r="N89" s="90">
        <v>0.2578</v>
      </c>
      <c r="O89" s="90">
        <v>0</v>
      </c>
      <c r="P89" s="89">
        <f>K89*10542</f>
        <v>463848</v>
      </c>
      <c r="Q89" s="89">
        <f t="shared" si="11"/>
        <v>402063.4464</v>
      </c>
      <c r="R89" s="89">
        <f t="shared" si="12"/>
        <v>0</v>
      </c>
      <c r="S89" s="89">
        <f t="shared" si="15"/>
        <v>162346.8</v>
      </c>
      <c r="T89" s="89">
        <f t="shared" si="13"/>
        <v>34144</v>
      </c>
      <c r="U89" s="89"/>
      <c r="V89" s="89">
        <f>V88</f>
        <v>0</v>
      </c>
      <c r="W89" s="89"/>
      <c r="X89" s="89">
        <f t="shared" si="14"/>
        <v>119580.01439999999</v>
      </c>
      <c r="Y89" s="94"/>
      <c r="Z89" s="94"/>
      <c r="AA89" s="94"/>
      <c r="AB89" s="94"/>
      <c r="AC89" s="94"/>
      <c r="AD89" s="89"/>
      <c r="AE89" s="89"/>
      <c r="AF89" s="89"/>
      <c r="AG89" s="89">
        <v>256044</v>
      </c>
      <c r="AH89" s="89">
        <v>457551</v>
      </c>
      <c r="AI89" s="89"/>
      <c r="AJ89" s="89">
        <v>1895577</v>
      </c>
      <c r="AK89" s="89">
        <v>79354</v>
      </c>
      <c r="AL89" s="89">
        <v>275298</v>
      </c>
    </row>
    <row r="90" spans="1:38" ht="9.75">
      <c r="A90" s="85" t="s">
        <v>186</v>
      </c>
      <c r="B90" s="86" t="s">
        <v>187</v>
      </c>
      <c r="C90" s="86" t="s">
        <v>488</v>
      </c>
      <c r="D90" s="86" t="s">
        <v>459</v>
      </c>
      <c r="E90" s="86" t="s">
        <v>134</v>
      </c>
      <c r="F90" s="86" t="s">
        <v>135</v>
      </c>
      <c r="G90" s="87">
        <v>37705</v>
      </c>
      <c r="H90" s="93" t="s">
        <v>483</v>
      </c>
      <c r="I90" s="89">
        <v>31</v>
      </c>
      <c r="J90" s="89">
        <v>6</v>
      </c>
      <c r="K90" s="89">
        <v>38</v>
      </c>
      <c r="L90" s="89">
        <v>3</v>
      </c>
      <c r="M90" s="90">
        <v>0.2008</v>
      </c>
      <c r="N90" s="91">
        <v>0</v>
      </c>
      <c r="O90" s="91">
        <v>0.2</v>
      </c>
      <c r="P90" s="89">
        <f>(J90*10018)+(K90*10542)</f>
        <v>460704</v>
      </c>
      <c r="Q90" s="89">
        <f t="shared" si="11"/>
        <v>92509.3632</v>
      </c>
      <c r="R90" s="89">
        <f t="shared" si="12"/>
        <v>92140.8</v>
      </c>
      <c r="S90" s="89">
        <f t="shared" si="15"/>
        <v>161246.4</v>
      </c>
      <c r="T90" s="89">
        <f t="shared" si="13"/>
        <v>34144</v>
      </c>
      <c r="U90" s="89">
        <v>50150</v>
      </c>
      <c r="V90" s="89">
        <v>16717</v>
      </c>
      <c r="W90" s="89"/>
      <c r="X90" s="89">
        <f t="shared" si="14"/>
        <v>0</v>
      </c>
      <c r="Y90" s="89"/>
      <c r="Z90" s="89"/>
      <c r="AA90" s="89"/>
      <c r="AB90" s="89"/>
      <c r="AC90" s="89"/>
      <c r="AD90" s="89">
        <v>145626</v>
      </c>
      <c r="AE90" s="89">
        <v>595069</v>
      </c>
      <c r="AF90" s="89"/>
      <c r="AG90" s="89"/>
      <c r="AH90" s="89"/>
      <c r="AI90" s="89"/>
      <c r="AJ90" s="89">
        <v>1648307</v>
      </c>
      <c r="AK90" s="89">
        <v>54453</v>
      </c>
      <c r="AL90" s="89">
        <v>267686</v>
      </c>
    </row>
    <row r="91" spans="1:38" ht="9.75">
      <c r="A91" s="85" t="s">
        <v>324</v>
      </c>
      <c r="B91" s="86" t="s">
        <v>325</v>
      </c>
      <c r="C91" s="86" t="s">
        <v>488</v>
      </c>
      <c r="D91" s="86" t="s">
        <v>464</v>
      </c>
      <c r="E91" s="86" t="s">
        <v>134</v>
      </c>
      <c r="F91" s="86" t="s">
        <v>135</v>
      </c>
      <c r="G91" s="87">
        <v>30256</v>
      </c>
      <c r="H91" s="93" t="s">
        <v>483</v>
      </c>
      <c r="I91" s="89">
        <v>31</v>
      </c>
      <c r="J91" s="89">
        <v>44</v>
      </c>
      <c r="K91" s="89"/>
      <c r="L91" s="89">
        <v>15</v>
      </c>
      <c r="M91" s="91">
        <v>1</v>
      </c>
      <c r="N91" s="91">
        <v>0.4</v>
      </c>
      <c r="O91" s="91">
        <v>0.2</v>
      </c>
      <c r="P91" s="89">
        <f aca="true" t="shared" si="16" ref="P91:P97">J91*10018</f>
        <v>440792</v>
      </c>
      <c r="Q91" s="89">
        <f t="shared" si="11"/>
        <v>440792</v>
      </c>
      <c r="R91" s="89">
        <f t="shared" si="12"/>
        <v>88158.40000000001</v>
      </c>
      <c r="S91" s="89">
        <f t="shared" si="15"/>
        <v>154277.19999999998</v>
      </c>
      <c r="T91" s="89">
        <f t="shared" si="13"/>
        <v>34144</v>
      </c>
      <c r="U91" s="89">
        <v>50150</v>
      </c>
      <c r="V91" s="89"/>
      <c r="W91" s="89">
        <v>7871</v>
      </c>
      <c r="X91" s="89">
        <f t="shared" si="14"/>
        <v>176316.80000000002</v>
      </c>
      <c r="Y91" s="89">
        <v>87537</v>
      </c>
      <c r="Z91" s="89"/>
      <c r="AA91" s="89"/>
      <c r="AB91" s="89"/>
      <c r="AC91" s="89">
        <v>39723</v>
      </c>
      <c r="AD91" s="89">
        <v>237144</v>
      </c>
      <c r="AE91" s="89"/>
      <c r="AF91" s="89"/>
      <c r="AG91" s="89"/>
      <c r="AH91" s="89"/>
      <c r="AI91" s="89"/>
      <c r="AJ91" s="89">
        <v>1756905</v>
      </c>
      <c r="AK91" s="89">
        <v>65313</v>
      </c>
      <c r="AL91" s="89">
        <v>267686</v>
      </c>
    </row>
    <row r="92" spans="1:38" ht="9.75">
      <c r="A92" s="85" t="s">
        <v>326</v>
      </c>
      <c r="B92" s="86" t="s">
        <v>327</v>
      </c>
      <c r="C92" s="86" t="s">
        <v>488</v>
      </c>
      <c r="D92" s="86" t="s">
        <v>464</v>
      </c>
      <c r="E92" s="86" t="s">
        <v>134</v>
      </c>
      <c r="F92" s="86" t="s">
        <v>135</v>
      </c>
      <c r="G92" s="87">
        <v>35639</v>
      </c>
      <c r="H92" s="93" t="s">
        <v>483</v>
      </c>
      <c r="I92" s="89">
        <v>31</v>
      </c>
      <c r="J92" s="89">
        <v>44</v>
      </c>
      <c r="K92" s="89"/>
      <c r="L92" s="89">
        <v>8</v>
      </c>
      <c r="M92" s="90">
        <v>0.5338</v>
      </c>
      <c r="N92" s="91">
        <v>0.2877</v>
      </c>
      <c r="O92" s="91">
        <v>0.2</v>
      </c>
      <c r="P92" s="89">
        <f t="shared" si="16"/>
        <v>440792</v>
      </c>
      <c r="Q92" s="89">
        <f t="shared" si="11"/>
        <v>235294.76960000003</v>
      </c>
      <c r="R92" s="89">
        <f t="shared" si="12"/>
        <v>88158.40000000001</v>
      </c>
      <c r="S92" s="89">
        <f t="shared" si="15"/>
        <v>154277.19999999998</v>
      </c>
      <c r="T92" s="89">
        <f t="shared" si="13"/>
        <v>34144</v>
      </c>
      <c r="U92" s="89">
        <v>50150</v>
      </c>
      <c r="V92" s="89"/>
      <c r="W92" s="89"/>
      <c r="X92" s="89">
        <f t="shared" si="14"/>
        <v>126815.85840000001</v>
      </c>
      <c r="Y92" s="89"/>
      <c r="Z92" s="89"/>
      <c r="AA92" s="89"/>
      <c r="AB92" s="89"/>
      <c r="AC92" s="89"/>
      <c r="AD92" s="89">
        <v>298826</v>
      </c>
      <c r="AE92" s="89"/>
      <c r="AF92" s="89"/>
      <c r="AG92" s="89"/>
      <c r="AH92" s="89"/>
      <c r="AI92" s="89"/>
      <c r="AJ92" s="89">
        <v>1428457</v>
      </c>
      <c r="AK92" s="89">
        <v>33010</v>
      </c>
      <c r="AL92" s="89">
        <v>262265</v>
      </c>
    </row>
    <row r="93" spans="1:38" ht="9.75">
      <c r="A93" s="85" t="s">
        <v>298</v>
      </c>
      <c r="B93" s="86" t="s">
        <v>299</v>
      </c>
      <c r="C93" s="86" t="s">
        <v>488</v>
      </c>
      <c r="D93" s="86" t="s">
        <v>457</v>
      </c>
      <c r="E93" s="86" t="s">
        <v>134</v>
      </c>
      <c r="F93" s="86" t="s">
        <v>135</v>
      </c>
      <c r="G93" s="87">
        <v>32125</v>
      </c>
      <c r="H93" s="93" t="s">
        <v>483</v>
      </c>
      <c r="I93" s="89">
        <v>31</v>
      </c>
      <c r="J93" s="89">
        <v>44</v>
      </c>
      <c r="K93" s="89"/>
      <c r="L93" s="89">
        <v>11</v>
      </c>
      <c r="M93" s="90">
        <v>0.7336</v>
      </c>
      <c r="N93" s="91">
        <v>0.4</v>
      </c>
      <c r="O93" s="91">
        <v>0.2</v>
      </c>
      <c r="P93" s="89">
        <f t="shared" si="16"/>
        <v>440792</v>
      </c>
      <c r="Q93" s="89">
        <f t="shared" si="11"/>
        <v>323365.0112</v>
      </c>
      <c r="R93" s="89">
        <f t="shared" si="12"/>
        <v>88158.40000000001</v>
      </c>
      <c r="S93" s="89">
        <f t="shared" si="15"/>
        <v>154277.19999999998</v>
      </c>
      <c r="T93" s="89">
        <f t="shared" si="13"/>
        <v>34144</v>
      </c>
      <c r="U93" s="89"/>
      <c r="V93" s="89"/>
      <c r="W93" s="89"/>
      <c r="X93" s="89">
        <f t="shared" si="14"/>
        <v>176316.80000000002</v>
      </c>
      <c r="Y93" s="89">
        <v>87537</v>
      </c>
      <c r="Z93" s="89"/>
      <c r="AA93" s="89">
        <v>25457</v>
      </c>
      <c r="AB93" s="89"/>
      <c r="AC93" s="89"/>
      <c r="AD93" s="89"/>
      <c r="AE93" s="89">
        <v>595069</v>
      </c>
      <c r="AF93" s="89"/>
      <c r="AG93" s="89"/>
      <c r="AH93" s="89"/>
      <c r="AI93" s="89"/>
      <c r="AJ93" s="89">
        <v>1925116</v>
      </c>
      <c r="AK93" s="89">
        <v>82134</v>
      </c>
      <c r="AL93" s="89">
        <v>267686</v>
      </c>
    </row>
    <row r="94" spans="1:38" ht="9.75">
      <c r="A94" s="85" t="s">
        <v>332</v>
      </c>
      <c r="B94" s="86" t="s">
        <v>333</v>
      </c>
      <c r="C94" s="86" t="s">
        <v>488</v>
      </c>
      <c r="D94" s="86" t="s">
        <v>465</v>
      </c>
      <c r="E94" s="86" t="s">
        <v>134</v>
      </c>
      <c r="F94" s="86" t="s">
        <v>135</v>
      </c>
      <c r="G94" s="87">
        <v>30256</v>
      </c>
      <c r="H94" s="93" t="s">
        <v>483</v>
      </c>
      <c r="I94" s="89">
        <v>31</v>
      </c>
      <c r="J94" s="89">
        <v>44</v>
      </c>
      <c r="K94" s="89"/>
      <c r="L94" s="89">
        <v>15</v>
      </c>
      <c r="M94" s="91">
        <v>1</v>
      </c>
      <c r="N94" s="91">
        <v>0.4</v>
      </c>
      <c r="O94" s="91">
        <v>0.25</v>
      </c>
      <c r="P94" s="89">
        <f t="shared" si="16"/>
        <v>440792</v>
      </c>
      <c r="Q94" s="89">
        <f t="shared" si="11"/>
        <v>440792</v>
      </c>
      <c r="R94" s="89">
        <f t="shared" si="12"/>
        <v>110198</v>
      </c>
      <c r="S94" s="89">
        <f t="shared" si="15"/>
        <v>154277.19999999998</v>
      </c>
      <c r="T94" s="89">
        <f t="shared" si="13"/>
        <v>34144</v>
      </c>
      <c r="U94" s="89">
        <v>50150</v>
      </c>
      <c r="V94" s="89"/>
      <c r="W94" s="89">
        <v>4527</v>
      </c>
      <c r="X94" s="89">
        <f t="shared" si="14"/>
        <v>176316.80000000002</v>
      </c>
      <c r="Y94" s="89"/>
      <c r="Z94" s="89">
        <v>44079</v>
      </c>
      <c r="AA94" s="89"/>
      <c r="AB94" s="89"/>
      <c r="AC94" s="89"/>
      <c r="AD94" s="89"/>
      <c r="AE94" s="89"/>
      <c r="AF94" s="89"/>
      <c r="AG94" s="89"/>
      <c r="AH94" s="89"/>
      <c r="AI94" s="89"/>
      <c r="AJ94" s="89">
        <v>1455276</v>
      </c>
      <c r="AK94" s="89">
        <v>35150</v>
      </c>
      <c r="AL94" s="89">
        <v>267686</v>
      </c>
    </row>
    <row r="95" spans="1:38" ht="9.75">
      <c r="A95" s="85" t="s">
        <v>119</v>
      </c>
      <c r="B95" s="86" t="s">
        <v>120</v>
      </c>
      <c r="C95" s="86" t="s">
        <v>488</v>
      </c>
      <c r="D95" s="86" t="s">
        <v>108</v>
      </c>
      <c r="E95" s="86" t="s">
        <v>134</v>
      </c>
      <c r="F95" s="86" t="s">
        <v>135</v>
      </c>
      <c r="G95" s="87">
        <v>30256</v>
      </c>
      <c r="H95" s="93" t="s">
        <v>483</v>
      </c>
      <c r="I95" s="89">
        <v>31</v>
      </c>
      <c r="J95" s="89">
        <v>40</v>
      </c>
      <c r="K95" s="89"/>
      <c r="L95" s="89">
        <v>15</v>
      </c>
      <c r="M95" s="91">
        <v>1</v>
      </c>
      <c r="N95" s="91">
        <v>0.1305</v>
      </c>
      <c r="O95" s="91">
        <v>0.25</v>
      </c>
      <c r="P95" s="89">
        <f t="shared" si="16"/>
        <v>400720</v>
      </c>
      <c r="Q95" s="89">
        <f t="shared" si="11"/>
        <v>400720</v>
      </c>
      <c r="R95" s="89">
        <f t="shared" si="12"/>
        <v>100180</v>
      </c>
      <c r="S95" s="89">
        <f t="shared" si="15"/>
        <v>140252</v>
      </c>
      <c r="T95" s="89">
        <f t="shared" si="13"/>
        <v>31040</v>
      </c>
      <c r="U95" s="89">
        <v>50150</v>
      </c>
      <c r="V95" s="89">
        <v>16717</v>
      </c>
      <c r="W95" s="89">
        <v>4527</v>
      </c>
      <c r="X95" s="89">
        <f t="shared" si="14"/>
        <v>52293.96</v>
      </c>
      <c r="Y95" s="89"/>
      <c r="Z95" s="89"/>
      <c r="AA95" s="89">
        <v>21711</v>
      </c>
      <c r="AB95" s="89"/>
      <c r="AC95" s="89">
        <v>24415</v>
      </c>
      <c r="AD95" s="89">
        <v>208410</v>
      </c>
      <c r="AE95" s="89"/>
      <c r="AF95" s="89"/>
      <c r="AG95" s="89"/>
      <c r="AH95" s="89"/>
      <c r="AI95" s="89"/>
      <c r="AJ95" s="89">
        <v>1451136</v>
      </c>
      <c r="AK95" s="89">
        <v>34736</v>
      </c>
      <c r="AL95" s="89">
        <v>267686</v>
      </c>
    </row>
    <row r="96" spans="1:38" ht="9.75">
      <c r="A96" s="85" t="s">
        <v>77</v>
      </c>
      <c r="B96" s="86" t="s">
        <v>78</v>
      </c>
      <c r="C96" s="86" t="s">
        <v>488</v>
      </c>
      <c r="D96" s="86" t="s">
        <v>437</v>
      </c>
      <c r="E96" s="86" t="s">
        <v>134</v>
      </c>
      <c r="F96" s="86" t="s">
        <v>135</v>
      </c>
      <c r="G96" s="87">
        <v>30834</v>
      </c>
      <c r="H96" s="93" t="s">
        <v>483</v>
      </c>
      <c r="I96" s="89">
        <v>31</v>
      </c>
      <c r="J96" s="89">
        <v>44</v>
      </c>
      <c r="K96" s="89"/>
      <c r="L96" s="89">
        <v>13</v>
      </c>
      <c r="M96" s="90">
        <v>0.8668</v>
      </c>
      <c r="N96" s="91">
        <v>0.4</v>
      </c>
      <c r="O96" s="91">
        <v>0.2</v>
      </c>
      <c r="P96" s="89">
        <f t="shared" si="16"/>
        <v>440792</v>
      </c>
      <c r="Q96" s="89">
        <f t="shared" si="11"/>
        <v>382078.50560000003</v>
      </c>
      <c r="R96" s="89">
        <f t="shared" si="12"/>
        <v>88158.40000000001</v>
      </c>
      <c r="S96" s="89">
        <f t="shared" si="15"/>
        <v>154277.19999999998</v>
      </c>
      <c r="T96" s="89">
        <f t="shared" si="13"/>
        <v>34144</v>
      </c>
      <c r="U96" s="89">
        <v>50150</v>
      </c>
      <c r="V96" s="89"/>
      <c r="W96" s="89"/>
      <c r="X96" s="89">
        <f t="shared" si="14"/>
        <v>176316.80000000002</v>
      </c>
      <c r="Y96" s="89"/>
      <c r="Z96" s="89"/>
      <c r="AA96" s="89">
        <v>7492</v>
      </c>
      <c r="AB96" s="89"/>
      <c r="AC96" s="89"/>
      <c r="AD96" s="89"/>
      <c r="AE96" s="89">
        <v>595069</v>
      </c>
      <c r="AF96" s="89"/>
      <c r="AG96" s="89">
        <v>294000</v>
      </c>
      <c r="AH96" s="89"/>
      <c r="AI96" s="89"/>
      <c r="AJ96" s="89">
        <v>2222477</v>
      </c>
      <c r="AK96" s="89">
        <v>112007</v>
      </c>
      <c r="AL96" s="89">
        <v>277686</v>
      </c>
    </row>
    <row r="97" spans="1:38" ht="9.75">
      <c r="A97" s="85" t="s">
        <v>121</v>
      </c>
      <c r="B97" s="86" t="s">
        <v>281</v>
      </c>
      <c r="C97" s="86" t="s">
        <v>488</v>
      </c>
      <c r="D97" s="86" t="s">
        <v>108</v>
      </c>
      <c r="E97" s="86" t="s">
        <v>134</v>
      </c>
      <c r="F97" s="86" t="s">
        <v>135</v>
      </c>
      <c r="G97" s="87">
        <v>34189</v>
      </c>
      <c r="H97" s="93" t="s">
        <v>483</v>
      </c>
      <c r="I97" s="89">
        <v>31</v>
      </c>
      <c r="J97" s="89">
        <v>40</v>
      </c>
      <c r="K97" s="89"/>
      <c r="L97" s="89">
        <v>13</v>
      </c>
      <c r="M97" s="90">
        <v>0.8668</v>
      </c>
      <c r="N97" s="91">
        <v>0.3138</v>
      </c>
      <c r="O97" s="91">
        <v>0.25</v>
      </c>
      <c r="P97" s="89">
        <f t="shared" si="16"/>
        <v>400720</v>
      </c>
      <c r="Q97" s="89">
        <f t="shared" si="11"/>
        <v>347344.096</v>
      </c>
      <c r="R97" s="89">
        <f t="shared" si="12"/>
        <v>100180</v>
      </c>
      <c r="S97" s="89">
        <f t="shared" si="15"/>
        <v>140252</v>
      </c>
      <c r="T97" s="89">
        <f t="shared" si="13"/>
        <v>31040</v>
      </c>
      <c r="U97" s="89">
        <v>50150</v>
      </c>
      <c r="V97" s="89"/>
      <c r="W97" s="89"/>
      <c r="X97" s="89">
        <f t="shared" si="14"/>
        <v>125745.93600000002</v>
      </c>
      <c r="Y97" s="89"/>
      <c r="Z97" s="89"/>
      <c r="AA97" s="89">
        <v>6595</v>
      </c>
      <c r="AB97" s="89"/>
      <c r="AC97" s="89"/>
      <c r="AD97" s="89">
        <v>208410</v>
      </c>
      <c r="AE97" s="89"/>
      <c r="AF97" s="89"/>
      <c r="AG97" s="89"/>
      <c r="AH97" s="89"/>
      <c r="AI97" s="89"/>
      <c r="AJ97" s="89">
        <v>1410437</v>
      </c>
      <c r="AK97" s="89">
        <v>31626</v>
      </c>
      <c r="AL97" s="89">
        <v>258957</v>
      </c>
    </row>
    <row r="98" spans="1:38" ht="9.75">
      <c r="A98" s="85" t="s">
        <v>280</v>
      </c>
      <c r="B98" s="86" t="s">
        <v>438</v>
      </c>
      <c r="C98" s="86" t="s">
        <v>488</v>
      </c>
      <c r="D98" s="86" t="s">
        <v>461</v>
      </c>
      <c r="E98" s="86" t="s">
        <v>32</v>
      </c>
      <c r="F98" s="86" t="s">
        <v>135</v>
      </c>
      <c r="G98" s="88">
        <v>40681</v>
      </c>
      <c r="H98" s="88">
        <v>40968</v>
      </c>
      <c r="I98" s="89">
        <v>31</v>
      </c>
      <c r="J98" s="89"/>
      <c r="K98" s="89">
        <v>44</v>
      </c>
      <c r="L98" s="89">
        <v>0</v>
      </c>
      <c r="M98" s="90">
        <v>0</v>
      </c>
      <c r="N98" s="91">
        <v>0</v>
      </c>
      <c r="O98" s="91">
        <v>0.2</v>
      </c>
      <c r="P98" s="89">
        <f>K98*10542</f>
        <v>463848</v>
      </c>
      <c r="Q98" s="89">
        <f t="shared" si="11"/>
        <v>0</v>
      </c>
      <c r="R98" s="89">
        <f t="shared" si="12"/>
        <v>92769.6</v>
      </c>
      <c r="S98" s="89">
        <f t="shared" si="15"/>
        <v>162346.8</v>
      </c>
      <c r="T98" s="89">
        <f t="shared" si="13"/>
        <v>34144</v>
      </c>
      <c r="U98" s="89"/>
      <c r="V98" s="89"/>
      <c r="W98" s="89"/>
      <c r="X98" s="89">
        <f t="shared" si="14"/>
        <v>0</v>
      </c>
      <c r="Y98" s="89"/>
      <c r="Z98" s="89"/>
      <c r="AA98" s="89"/>
      <c r="AB98" s="89"/>
      <c r="AC98" s="89"/>
      <c r="AD98" s="89">
        <v>100643</v>
      </c>
      <c r="AE98" s="89"/>
      <c r="AF98" s="89"/>
      <c r="AG98" s="89"/>
      <c r="AH98" s="89"/>
      <c r="AI98" s="89"/>
      <c r="AJ98" s="89">
        <v>853752</v>
      </c>
      <c r="AK98" s="89">
        <v>8826</v>
      </c>
      <c r="AL98" s="89">
        <v>158286</v>
      </c>
    </row>
    <row r="99" spans="1:38" ht="9.75">
      <c r="A99" s="85" t="s">
        <v>79</v>
      </c>
      <c r="B99" s="86" t="s">
        <v>80</v>
      </c>
      <c r="C99" s="86" t="s">
        <v>488</v>
      </c>
      <c r="D99" s="86" t="s">
        <v>437</v>
      </c>
      <c r="E99" s="86" t="s">
        <v>32</v>
      </c>
      <c r="F99" s="86" t="s">
        <v>135</v>
      </c>
      <c r="G99" s="92">
        <v>40603</v>
      </c>
      <c r="H99" s="88">
        <v>40968</v>
      </c>
      <c r="I99" s="89">
        <v>31</v>
      </c>
      <c r="J99" s="89">
        <v>44</v>
      </c>
      <c r="K99" s="89"/>
      <c r="L99" s="89">
        <v>0</v>
      </c>
      <c r="M99" s="90">
        <v>0</v>
      </c>
      <c r="N99" s="91">
        <v>0</v>
      </c>
      <c r="O99" s="91">
        <v>0.2</v>
      </c>
      <c r="P99" s="89">
        <f>J99*10018</f>
        <v>440792</v>
      </c>
      <c r="Q99" s="89">
        <f t="shared" si="11"/>
        <v>0</v>
      </c>
      <c r="R99" s="89">
        <f t="shared" si="12"/>
        <v>88158.40000000001</v>
      </c>
      <c r="S99" s="89">
        <f t="shared" si="15"/>
        <v>154277.19999999998</v>
      </c>
      <c r="T99" s="89">
        <f t="shared" si="13"/>
        <v>34144</v>
      </c>
      <c r="U99" s="89">
        <v>50150</v>
      </c>
      <c r="V99" s="89"/>
      <c r="W99" s="89"/>
      <c r="X99" s="89">
        <f t="shared" si="14"/>
        <v>0</v>
      </c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>
        <v>767521</v>
      </c>
      <c r="AK99" s="89">
        <v>5383</v>
      </c>
      <c r="AL99" s="89">
        <v>140916</v>
      </c>
    </row>
    <row r="100" spans="1:38" ht="9.75">
      <c r="A100" s="85" t="s">
        <v>81</v>
      </c>
      <c r="B100" s="86" t="s">
        <v>82</v>
      </c>
      <c r="C100" s="86" t="s">
        <v>488</v>
      </c>
      <c r="D100" s="86" t="s">
        <v>437</v>
      </c>
      <c r="E100" s="86" t="s">
        <v>134</v>
      </c>
      <c r="F100" s="86" t="s">
        <v>135</v>
      </c>
      <c r="G100" s="87">
        <v>36955</v>
      </c>
      <c r="H100" s="93" t="s">
        <v>483</v>
      </c>
      <c r="I100" s="89">
        <v>31</v>
      </c>
      <c r="J100" s="89">
        <v>39</v>
      </c>
      <c r="K100" s="89"/>
      <c r="L100" s="89">
        <v>6</v>
      </c>
      <c r="M100" s="90">
        <v>0.4006</v>
      </c>
      <c r="N100" s="91">
        <v>0.07</v>
      </c>
      <c r="O100" s="91">
        <v>0.2</v>
      </c>
      <c r="P100" s="89">
        <f>J100*10018</f>
        <v>390702</v>
      </c>
      <c r="Q100" s="89">
        <f t="shared" si="11"/>
        <v>156515.2212</v>
      </c>
      <c r="R100" s="89">
        <f t="shared" si="12"/>
        <v>78140.40000000001</v>
      </c>
      <c r="S100" s="89">
        <f t="shared" si="15"/>
        <v>136745.69999999998</v>
      </c>
      <c r="T100" s="89">
        <f t="shared" si="13"/>
        <v>30264</v>
      </c>
      <c r="U100" s="89">
        <v>50150</v>
      </c>
      <c r="V100" s="89"/>
      <c r="W100" s="89"/>
      <c r="X100" s="89">
        <f t="shared" si="14"/>
        <v>27349.140000000003</v>
      </c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>
        <v>869866</v>
      </c>
      <c r="AK100" s="89">
        <v>9560</v>
      </c>
      <c r="AL100" s="89">
        <v>159708</v>
      </c>
    </row>
    <row r="101" spans="1:38" ht="9.75">
      <c r="A101" s="85" t="s">
        <v>328</v>
      </c>
      <c r="B101" s="86" t="s">
        <v>329</v>
      </c>
      <c r="C101" s="86" t="s">
        <v>488</v>
      </c>
      <c r="D101" s="86" t="s">
        <v>464</v>
      </c>
      <c r="E101" s="86" t="s">
        <v>134</v>
      </c>
      <c r="F101" s="86" t="s">
        <v>135</v>
      </c>
      <c r="G101" s="92">
        <v>39142</v>
      </c>
      <c r="H101" s="93" t="s">
        <v>483</v>
      </c>
      <c r="I101" s="89">
        <v>31</v>
      </c>
      <c r="J101" s="89">
        <v>38</v>
      </c>
      <c r="K101" s="89"/>
      <c r="L101" s="89">
        <v>5</v>
      </c>
      <c r="M101" s="90">
        <v>0.334</v>
      </c>
      <c r="N101" s="91">
        <v>0.0107</v>
      </c>
      <c r="O101" s="91">
        <v>0.2</v>
      </c>
      <c r="P101" s="89">
        <f>J101*10018</f>
        <v>380684</v>
      </c>
      <c r="Q101" s="89">
        <f t="shared" si="11"/>
        <v>127148.456</v>
      </c>
      <c r="R101" s="89">
        <f t="shared" si="12"/>
        <v>76136.8</v>
      </c>
      <c r="S101" s="89">
        <f t="shared" si="15"/>
        <v>133239.4</v>
      </c>
      <c r="T101" s="89">
        <f t="shared" si="13"/>
        <v>29488</v>
      </c>
      <c r="U101" s="89">
        <v>50150</v>
      </c>
      <c r="V101" s="89">
        <v>16717</v>
      </c>
      <c r="W101" s="89"/>
      <c r="X101" s="89">
        <f t="shared" si="14"/>
        <v>4073.3188</v>
      </c>
      <c r="Y101" s="89"/>
      <c r="Z101" s="89"/>
      <c r="AA101" s="89"/>
      <c r="AB101" s="89"/>
      <c r="AC101" s="89"/>
      <c r="AD101" s="89">
        <v>204806</v>
      </c>
      <c r="AE101" s="89"/>
      <c r="AF101" s="89"/>
      <c r="AG101" s="89"/>
      <c r="AH101" s="89"/>
      <c r="AI101" s="89"/>
      <c r="AJ101" s="89">
        <v>1022443</v>
      </c>
      <c r="AK101" s="89">
        <v>15727</v>
      </c>
      <c r="AL101" s="89">
        <v>188947</v>
      </c>
    </row>
    <row r="102" spans="1:38" ht="9.75">
      <c r="A102" s="85" t="s">
        <v>551</v>
      </c>
      <c r="B102" s="86" t="s">
        <v>376</v>
      </c>
      <c r="C102" s="86" t="s">
        <v>488</v>
      </c>
      <c r="D102" s="86" t="s">
        <v>469</v>
      </c>
      <c r="E102" s="86" t="s">
        <v>32</v>
      </c>
      <c r="F102" s="86" t="s">
        <v>135</v>
      </c>
      <c r="G102" s="88">
        <v>40634</v>
      </c>
      <c r="H102" s="88">
        <v>40968</v>
      </c>
      <c r="I102" s="89">
        <v>31</v>
      </c>
      <c r="J102" s="89">
        <v>39</v>
      </c>
      <c r="K102" s="89"/>
      <c r="L102" s="89">
        <v>0</v>
      </c>
      <c r="M102" s="90">
        <v>0</v>
      </c>
      <c r="N102" s="91">
        <v>0</v>
      </c>
      <c r="O102" s="91">
        <v>0.2</v>
      </c>
      <c r="P102" s="89">
        <f>J102*10018</f>
        <v>390702</v>
      </c>
      <c r="Q102" s="89">
        <f t="shared" si="11"/>
        <v>0</v>
      </c>
      <c r="R102" s="89">
        <f t="shared" si="12"/>
        <v>78140.40000000001</v>
      </c>
      <c r="S102" s="89">
        <f t="shared" si="15"/>
        <v>136745.69999999998</v>
      </c>
      <c r="T102" s="89">
        <f t="shared" si="13"/>
        <v>30264</v>
      </c>
      <c r="U102" s="89">
        <v>50150</v>
      </c>
      <c r="V102" s="89"/>
      <c r="W102" s="89"/>
      <c r="X102" s="89">
        <f t="shared" si="14"/>
        <v>0</v>
      </c>
      <c r="Y102" s="89"/>
      <c r="Z102" s="89"/>
      <c r="AA102" s="89"/>
      <c r="AB102" s="89"/>
      <c r="AC102" s="89"/>
      <c r="AD102" s="89">
        <v>181057</v>
      </c>
      <c r="AE102" s="89"/>
      <c r="AF102" s="89"/>
      <c r="AG102" s="89"/>
      <c r="AH102" s="89"/>
      <c r="AI102" s="89"/>
      <c r="AJ102" s="89">
        <v>867059</v>
      </c>
      <c r="AK102" s="89">
        <v>9446</v>
      </c>
      <c r="AL102" s="89">
        <v>159192</v>
      </c>
    </row>
    <row r="103" spans="1:38" ht="9.75">
      <c r="A103" s="85" t="s">
        <v>439</v>
      </c>
      <c r="B103" s="86" t="s">
        <v>440</v>
      </c>
      <c r="C103" s="86" t="s">
        <v>488</v>
      </c>
      <c r="D103" s="86" t="s">
        <v>461</v>
      </c>
      <c r="E103" s="86" t="s">
        <v>134</v>
      </c>
      <c r="F103" s="86" t="s">
        <v>135</v>
      </c>
      <c r="G103" s="87">
        <v>31126</v>
      </c>
      <c r="H103" s="93" t="s">
        <v>483</v>
      </c>
      <c r="I103" s="89">
        <v>31</v>
      </c>
      <c r="J103" s="89"/>
      <c r="K103" s="89">
        <v>44</v>
      </c>
      <c r="L103" s="89">
        <v>13</v>
      </c>
      <c r="M103" s="90">
        <v>0.8668</v>
      </c>
      <c r="N103" s="91">
        <v>0.3253</v>
      </c>
      <c r="O103" s="91">
        <v>0.2</v>
      </c>
      <c r="P103" s="89">
        <f>K103*10542</f>
        <v>463848</v>
      </c>
      <c r="Q103" s="89">
        <f t="shared" si="11"/>
        <v>402063.4464</v>
      </c>
      <c r="R103" s="89">
        <f t="shared" si="12"/>
        <v>92769.6</v>
      </c>
      <c r="S103" s="89">
        <f t="shared" si="15"/>
        <v>162346.8</v>
      </c>
      <c r="T103" s="89">
        <f t="shared" si="13"/>
        <v>34144</v>
      </c>
      <c r="U103" s="89">
        <v>50150</v>
      </c>
      <c r="V103" s="89">
        <v>16717</v>
      </c>
      <c r="W103" s="89"/>
      <c r="X103" s="89">
        <f t="shared" si="14"/>
        <v>150889.75439999998</v>
      </c>
      <c r="Y103" s="89"/>
      <c r="Z103" s="89">
        <v>84336</v>
      </c>
      <c r="AA103" s="89">
        <v>78381</v>
      </c>
      <c r="AB103" s="89"/>
      <c r="AC103" s="89"/>
      <c r="AD103" s="89">
        <v>547712</v>
      </c>
      <c r="AE103" s="89"/>
      <c r="AF103" s="89"/>
      <c r="AG103" s="89"/>
      <c r="AH103" s="89"/>
      <c r="AI103" s="89"/>
      <c r="AJ103" s="89">
        <v>2083358</v>
      </c>
      <c r="AK103" s="89">
        <v>97958</v>
      </c>
      <c r="AL103" s="89">
        <v>271242</v>
      </c>
    </row>
    <row r="104" spans="1:38" ht="9.75">
      <c r="A104" s="85" t="s">
        <v>188</v>
      </c>
      <c r="B104" s="86" t="s">
        <v>189</v>
      </c>
      <c r="C104" s="86" t="s">
        <v>488</v>
      </c>
      <c r="D104" s="86" t="s">
        <v>459</v>
      </c>
      <c r="E104" s="86" t="s">
        <v>134</v>
      </c>
      <c r="F104" s="86" t="s">
        <v>135</v>
      </c>
      <c r="G104" s="87">
        <v>35898</v>
      </c>
      <c r="H104" s="93" t="s">
        <v>483</v>
      </c>
      <c r="I104" s="89">
        <v>31</v>
      </c>
      <c r="J104" s="89">
        <v>40</v>
      </c>
      <c r="K104" s="89"/>
      <c r="L104" s="89">
        <v>6</v>
      </c>
      <c r="M104" s="90">
        <v>0.4006</v>
      </c>
      <c r="N104" s="91">
        <v>0.0983</v>
      </c>
      <c r="O104" s="91">
        <v>0.2</v>
      </c>
      <c r="P104" s="89">
        <f>J104*10018</f>
        <v>400720</v>
      </c>
      <c r="Q104" s="89">
        <f aca="true" t="shared" si="17" ref="Q104:Q123">P104*M104</f>
        <v>160528.432</v>
      </c>
      <c r="R104" s="89">
        <f aca="true" t="shared" si="18" ref="R104:R123">P104*O104</f>
        <v>80144</v>
      </c>
      <c r="S104" s="89">
        <f t="shared" si="15"/>
        <v>140252</v>
      </c>
      <c r="T104" s="89">
        <f aca="true" t="shared" si="19" ref="T104:T123">(J104+K104)*776</f>
        <v>31040</v>
      </c>
      <c r="U104" s="89">
        <v>50150</v>
      </c>
      <c r="V104" s="89"/>
      <c r="W104" s="89"/>
      <c r="X104" s="89">
        <f aca="true" t="shared" si="20" ref="X104:X123">P104*N104</f>
        <v>39390.776</v>
      </c>
      <c r="Y104" s="89"/>
      <c r="Z104" s="89"/>
      <c r="AA104" s="89"/>
      <c r="AB104" s="89"/>
      <c r="AC104" s="89"/>
      <c r="AD104" s="89">
        <v>135885</v>
      </c>
      <c r="AE104" s="89"/>
      <c r="AF104" s="89"/>
      <c r="AG104" s="89"/>
      <c r="AH104" s="89"/>
      <c r="AI104" s="89"/>
      <c r="AJ104" s="89">
        <v>1038111</v>
      </c>
      <c r="AK104" s="89">
        <v>16366</v>
      </c>
      <c r="AL104" s="89">
        <v>191843</v>
      </c>
    </row>
    <row r="105" spans="1:38" ht="9.75">
      <c r="A105" s="85" t="s">
        <v>282</v>
      </c>
      <c r="B105" s="86" t="s">
        <v>283</v>
      </c>
      <c r="C105" s="86" t="s">
        <v>488</v>
      </c>
      <c r="D105" s="86" t="s">
        <v>108</v>
      </c>
      <c r="E105" s="86" t="s">
        <v>32</v>
      </c>
      <c r="F105" s="86" t="s">
        <v>135</v>
      </c>
      <c r="G105" s="88">
        <v>40634</v>
      </c>
      <c r="H105" s="88">
        <v>40968</v>
      </c>
      <c r="I105" s="89">
        <v>31</v>
      </c>
      <c r="J105" s="89">
        <v>40</v>
      </c>
      <c r="K105" s="89"/>
      <c r="L105" s="89">
        <v>0</v>
      </c>
      <c r="M105" s="90">
        <v>0</v>
      </c>
      <c r="N105" s="91">
        <v>0</v>
      </c>
      <c r="O105" s="91">
        <v>0.25</v>
      </c>
      <c r="P105" s="89">
        <f>J105*10018</f>
        <v>400720</v>
      </c>
      <c r="Q105" s="89">
        <f t="shared" si="17"/>
        <v>0</v>
      </c>
      <c r="R105" s="89">
        <f t="shared" si="18"/>
        <v>100180</v>
      </c>
      <c r="S105" s="89">
        <f t="shared" si="15"/>
        <v>140252</v>
      </c>
      <c r="T105" s="89">
        <f t="shared" si="19"/>
        <v>31040</v>
      </c>
      <c r="U105" s="89">
        <v>50150</v>
      </c>
      <c r="V105" s="89"/>
      <c r="W105" s="89"/>
      <c r="X105" s="89">
        <f t="shared" si="20"/>
        <v>0</v>
      </c>
      <c r="Y105" s="89"/>
      <c r="Z105" s="89"/>
      <c r="AA105" s="89"/>
      <c r="AB105" s="89"/>
      <c r="AC105" s="89"/>
      <c r="AD105" s="89">
        <v>208410</v>
      </c>
      <c r="AE105" s="89"/>
      <c r="AF105" s="89"/>
      <c r="AG105" s="89"/>
      <c r="AH105" s="89"/>
      <c r="AI105" s="89"/>
      <c r="AJ105" s="89">
        <v>930752</v>
      </c>
      <c r="AK105" s="89">
        <v>12046</v>
      </c>
      <c r="AL105" s="89">
        <v>170886</v>
      </c>
    </row>
    <row r="106" spans="1:38" ht="9.75">
      <c r="A106" s="85" t="s">
        <v>290</v>
      </c>
      <c r="B106" s="86" t="s">
        <v>291</v>
      </c>
      <c r="C106" s="86" t="s">
        <v>488</v>
      </c>
      <c r="D106" s="86" t="s">
        <v>456</v>
      </c>
      <c r="E106" s="86" t="s">
        <v>32</v>
      </c>
      <c r="F106" s="86" t="s">
        <v>135</v>
      </c>
      <c r="G106" s="92">
        <v>40609</v>
      </c>
      <c r="H106" s="88">
        <v>40968</v>
      </c>
      <c r="I106" s="89">
        <v>31</v>
      </c>
      <c r="J106" s="89">
        <v>39</v>
      </c>
      <c r="K106" s="89"/>
      <c r="L106" s="89">
        <v>0</v>
      </c>
      <c r="M106" s="90">
        <v>0</v>
      </c>
      <c r="N106" s="91">
        <v>0</v>
      </c>
      <c r="O106" s="91">
        <v>0.2</v>
      </c>
      <c r="P106" s="89">
        <f>J106*10018</f>
        <v>390702</v>
      </c>
      <c r="Q106" s="89">
        <f t="shared" si="17"/>
        <v>0</v>
      </c>
      <c r="R106" s="89">
        <f t="shared" si="18"/>
        <v>78140.40000000001</v>
      </c>
      <c r="S106" s="89">
        <f t="shared" si="15"/>
        <v>136745.69999999998</v>
      </c>
      <c r="T106" s="89">
        <f t="shared" si="19"/>
        <v>30264</v>
      </c>
      <c r="U106" s="89">
        <v>50150</v>
      </c>
      <c r="V106" s="89">
        <v>16717</v>
      </c>
      <c r="W106" s="89"/>
      <c r="X106" s="89">
        <f t="shared" si="20"/>
        <v>0</v>
      </c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>
        <v>702719</v>
      </c>
      <c r="AK106" s="89">
        <v>2737</v>
      </c>
      <c r="AL106" s="89">
        <v>129019</v>
      </c>
    </row>
    <row r="107" spans="1:38" ht="9.75">
      <c r="A107" s="85" t="s">
        <v>443</v>
      </c>
      <c r="B107" s="86" t="s">
        <v>444</v>
      </c>
      <c r="C107" s="86" t="s">
        <v>488</v>
      </c>
      <c r="D107" s="86" t="s">
        <v>461</v>
      </c>
      <c r="E107" s="86" t="s">
        <v>134</v>
      </c>
      <c r="F107" s="86" t="s">
        <v>135</v>
      </c>
      <c r="G107" s="87">
        <v>30753</v>
      </c>
      <c r="H107" s="93" t="s">
        <v>483</v>
      </c>
      <c r="I107" s="89">
        <v>31</v>
      </c>
      <c r="J107" s="89"/>
      <c r="K107" s="89">
        <v>44</v>
      </c>
      <c r="L107" s="89">
        <v>13</v>
      </c>
      <c r="M107" s="90">
        <v>0.8668</v>
      </c>
      <c r="N107" s="91">
        <v>0.4</v>
      </c>
      <c r="O107" s="91">
        <v>0.2</v>
      </c>
      <c r="P107" s="89">
        <f>K107*10542</f>
        <v>463848</v>
      </c>
      <c r="Q107" s="89">
        <f t="shared" si="17"/>
        <v>402063.4464</v>
      </c>
      <c r="R107" s="89">
        <f t="shared" si="18"/>
        <v>92769.6</v>
      </c>
      <c r="S107" s="89">
        <f t="shared" si="15"/>
        <v>162346.8</v>
      </c>
      <c r="T107" s="89">
        <f t="shared" si="19"/>
        <v>34144</v>
      </c>
      <c r="U107" s="89"/>
      <c r="V107" s="89"/>
      <c r="W107" s="89"/>
      <c r="X107" s="89">
        <f t="shared" si="20"/>
        <v>185539.2</v>
      </c>
      <c r="Y107" s="89"/>
      <c r="Z107" s="89"/>
      <c r="AA107" s="89">
        <v>31088</v>
      </c>
      <c r="AB107" s="89"/>
      <c r="AC107" s="89"/>
      <c r="AD107" s="89">
        <v>150964</v>
      </c>
      <c r="AE107" s="89"/>
      <c r="AF107" s="89"/>
      <c r="AG107" s="89"/>
      <c r="AH107" s="89"/>
      <c r="AI107" s="89"/>
      <c r="AJ107" s="89">
        <v>1522763</v>
      </c>
      <c r="AK107" s="89">
        <v>41899</v>
      </c>
      <c r="AL107" s="89">
        <v>267686</v>
      </c>
    </row>
    <row r="108" spans="1:38" ht="9.75">
      <c r="A108" s="85" t="s">
        <v>83</v>
      </c>
      <c r="B108" s="86" t="s">
        <v>84</v>
      </c>
      <c r="C108" s="86" t="s">
        <v>488</v>
      </c>
      <c r="D108" s="86" t="s">
        <v>437</v>
      </c>
      <c r="E108" s="86" t="s">
        <v>134</v>
      </c>
      <c r="F108" s="86" t="s">
        <v>135</v>
      </c>
      <c r="G108" s="87">
        <v>30256</v>
      </c>
      <c r="H108" s="93" t="s">
        <v>483</v>
      </c>
      <c r="I108" s="89">
        <v>31</v>
      </c>
      <c r="J108" s="89">
        <v>40</v>
      </c>
      <c r="K108" s="89"/>
      <c r="L108" s="89">
        <v>15</v>
      </c>
      <c r="M108" s="91">
        <v>1</v>
      </c>
      <c r="N108" s="91">
        <v>0.2452</v>
      </c>
      <c r="O108" s="91">
        <v>0.2</v>
      </c>
      <c r="P108" s="89">
        <f>J108*10018</f>
        <v>400720</v>
      </c>
      <c r="Q108" s="89">
        <f t="shared" si="17"/>
        <v>400720</v>
      </c>
      <c r="R108" s="89">
        <f t="shared" si="18"/>
        <v>80144</v>
      </c>
      <c r="S108" s="89">
        <f t="shared" si="15"/>
        <v>140252</v>
      </c>
      <c r="T108" s="89">
        <f t="shared" si="19"/>
        <v>31040</v>
      </c>
      <c r="U108" s="89">
        <v>50150</v>
      </c>
      <c r="V108" s="89"/>
      <c r="W108" s="89">
        <v>2858</v>
      </c>
      <c r="X108" s="89">
        <f t="shared" si="20"/>
        <v>98256.544</v>
      </c>
      <c r="Y108" s="89"/>
      <c r="Z108" s="89"/>
      <c r="AA108" s="89"/>
      <c r="AB108" s="89"/>
      <c r="AC108" s="89">
        <v>20743</v>
      </c>
      <c r="AD108" s="89"/>
      <c r="AE108" s="89">
        <v>180324</v>
      </c>
      <c r="AF108" s="89"/>
      <c r="AG108" s="89"/>
      <c r="AH108" s="89"/>
      <c r="AI108" s="89"/>
      <c r="AJ108" s="89">
        <v>1405208</v>
      </c>
      <c r="AK108" s="89">
        <v>31329</v>
      </c>
      <c r="AL108" s="89">
        <v>259683</v>
      </c>
    </row>
    <row r="109" spans="1:38" ht="9.75">
      <c r="A109" s="85" t="s">
        <v>190</v>
      </c>
      <c r="B109" s="86" t="s">
        <v>191</v>
      </c>
      <c r="C109" s="86" t="s">
        <v>488</v>
      </c>
      <c r="D109" s="86" t="s">
        <v>459</v>
      </c>
      <c r="E109" s="86" t="s">
        <v>134</v>
      </c>
      <c r="F109" s="86" t="s">
        <v>135</v>
      </c>
      <c r="G109" s="87">
        <v>36312</v>
      </c>
      <c r="H109" s="93" t="s">
        <v>483</v>
      </c>
      <c r="I109" s="89">
        <v>31</v>
      </c>
      <c r="J109" s="89">
        <v>44</v>
      </c>
      <c r="K109" s="89"/>
      <c r="L109" s="89">
        <v>6</v>
      </c>
      <c r="M109" s="90">
        <v>0.4006</v>
      </c>
      <c r="N109" s="91">
        <v>0.0656</v>
      </c>
      <c r="O109" s="91">
        <v>0.2</v>
      </c>
      <c r="P109" s="89">
        <f>J109*10018</f>
        <v>440792</v>
      </c>
      <c r="Q109" s="89">
        <f t="shared" si="17"/>
        <v>176581.2752</v>
      </c>
      <c r="R109" s="89">
        <f t="shared" si="18"/>
        <v>88158.40000000001</v>
      </c>
      <c r="S109" s="89">
        <f aca="true" t="shared" si="21" ref="S109:S123">P109*35%</f>
        <v>154277.19999999998</v>
      </c>
      <c r="T109" s="89">
        <f t="shared" si="19"/>
        <v>34144</v>
      </c>
      <c r="U109" s="89"/>
      <c r="V109" s="89"/>
      <c r="W109" s="89"/>
      <c r="X109" s="89">
        <f t="shared" si="20"/>
        <v>28915.955200000004</v>
      </c>
      <c r="Y109" s="89"/>
      <c r="Z109" s="89"/>
      <c r="AA109" s="89">
        <v>25457</v>
      </c>
      <c r="AB109" s="89"/>
      <c r="AC109" s="89"/>
      <c r="AD109" s="89">
        <v>107150</v>
      </c>
      <c r="AE109" s="89">
        <v>198356</v>
      </c>
      <c r="AF109" s="89"/>
      <c r="AG109" s="89"/>
      <c r="AH109" s="89"/>
      <c r="AI109" s="89"/>
      <c r="AJ109" s="89">
        <v>1253831</v>
      </c>
      <c r="AK109" s="89">
        <v>25132</v>
      </c>
      <c r="AL109" s="89">
        <v>232234</v>
      </c>
    </row>
    <row r="110" spans="1:38" ht="9.75">
      <c r="A110" s="85" t="s">
        <v>360</v>
      </c>
      <c r="B110" s="86" t="s">
        <v>361</v>
      </c>
      <c r="C110" s="86" t="s">
        <v>488</v>
      </c>
      <c r="D110" s="86" t="s">
        <v>362</v>
      </c>
      <c r="E110" s="86" t="s">
        <v>32</v>
      </c>
      <c r="F110" s="86" t="s">
        <v>135</v>
      </c>
      <c r="G110" s="92">
        <v>40238</v>
      </c>
      <c r="H110" s="88">
        <v>40968</v>
      </c>
      <c r="I110" s="89">
        <v>31</v>
      </c>
      <c r="J110" s="89">
        <v>44</v>
      </c>
      <c r="K110" s="89"/>
      <c r="L110" s="89">
        <v>0</v>
      </c>
      <c r="M110" s="90">
        <v>0</v>
      </c>
      <c r="N110" s="91">
        <v>0</v>
      </c>
      <c r="O110" s="91">
        <v>0.25</v>
      </c>
      <c r="P110" s="89">
        <f>J110*10018</f>
        <v>440792</v>
      </c>
      <c r="Q110" s="89">
        <f t="shared" si="17"/>
        <v>0</v>
      </c>
      <c r="R110" s="89">
        <f t="shared" si="18"/>
        <v>110198</v>
      </c>
      <c r="S110" s="89">
        <f t="shared" si="21"/>
        <v>154277.19999999998</v>
      </c>
      <c r="T110" s="89">
        <f t="shared" si="19"/>
        <v>34144</v>
      </c>
      <c r="U110" s="89">
        <v>50150</v>
      </c>
      <c r="V110" s="89">
        <v>16717</v>
      </c>
      <c r="W110" s="89"/>
      <c r="X110" s="89">
        <f t="shared" si="20"/>
        <v>0</v>
      </c>
      <c r="Y110" s="89">
        <v>87537</v>
      </c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>
        <v>893815</v>
      </c>
      <c r="AK110" s="89">
        <v>10538</v>
      </c>
      <c r="AL110" s="89">
        <v>164104</v>
      </c>
    </row>
    <row r="111" spans="1:38" ht="9.75">
      <c r="A111" s="85" t="s">
        <v>312</v>
      </c>
      <c r="B111" s="86" t="s">
        <v>313</v>
      </c>
      <c r="C111" s="86" t="s">
        <v>488</v>
      </c>
      <c r="D111" s="86" t="s">
        <v>463</v>
      </c>
      <c r="E111" s="86" t="s">
        <v>134</v>
      </c>
      <c r="F111" s="86" t="s">
        <v>135</v>
      </c>
      <c r="G111" s="87">
        <v>30256</v>
      </c>
      <c r="H111" s="93" t="s">
        <v>483</v>
      </c>
      <c r="I111" s="89">
        <v>31</v>
      </c>
      <c r="J111" s="89">
        <v>44</v>
      </c>
      <c r="K111" s="89"/>
      <c r="L111" s="89">
        <v>15</v>
      </c>
      <c r="M111" s="90">
        <v>1</v>
      </c>
      <c r="N111" s="90">
        <v>0.3191</v>
      </c>
      <c r="O111" s="90">
        <v>0.2</v>
      </c>
      <c r="P111" s="89">
        <f>J111*10018</f>
        <v>440792</v>
      </c>
      <c r="Q111" s="89">
        <f t="shared" si="17"/>
        <v>440792</v>
      </c>
      <c r="R111" s="89">
        <f t="shared" si="18"/>
        <v>88158.40000000001</v>
      </c>
      <c r="S111" s="89">
        <f t="shared" si="21"/>
        <v>154277.19999999998</v>
      </c>
      <c r="T111" s="89">
        <f t="shared" si="19"/>
        <v>34144</v>
      </c>
      <c r="U111" s="89">
        <v>50150</v>
      </c>
      <c r="V111" s="89"/>
      <c r="W111" s="89">
        <v>1187</v>
      </c>
      <c r="X111" s="89">
        <v>101779</v>
      </c>
      <c r="Y111" s="94">
        <v>87537</v>
      </c>
      <c r="Z111" s="94"/>
      <c r="AA111" s="94"/>
      <c r="AB111" s="94"/>
      <c r="AC111" s="94"/>
      <c r="AD111" s="89"/>
      <c r="AE111" s="89">
        <v>540972</v>
      </c>
      <c r="AF111" s="89"/>
      <c r="AG111" s="89"/>
      <c r="AH111" s="89"/>
      <c r="AI111" s="89"/>
      <c r="AJ111" s="89">
        <v>1939788</v>
      </c>
      <c r="AK111" s="89">
        <v>140297</v>
      </c>
      <c r="AL111" s="89">
        <v>353017</v>
      </c>
    </row>
    <row r="112" spans="1:38" ht="9.75">
      <c r="A112" s="85" t="s">
        <v>445</v>
      </c>
      <c r="B112" s="86" t="s">
        <v>446</v>
      </c>
      <c r="C112" s="86" t="s">
        <v>488</v>
      </c>
      <c r="D112" s="86" t="s">
        <v>461</v>
      </c>
      <c r="E112" s="86" t="s">
        <v>134</v>
      </c>
      <c r="F112" s="86" t="s">
        <v>135</v>
      </c>
      <c r="G112" s="92">
        <v>39874</v>
      </c>
      <c r="H112" s="93" t="s">
        <v>483</v>
      </c>
      <c r="I112" s="89">
        <v>31</v>
      </c>
      <c r="J112" s="89"/>
      <c r="K112" s="89">
        <v>40</v>
      </c>
      <c r="L112" s="89">
        <v>10</v>
      </c>
      <c r="M112" s="90">
        <v>0.667</v>
      </c>
      <c r="N112" s="91">
        <v>0</v>
      </c>
      <c r="O112" s="91">
        <v>0.2</v>
      </c>
      <c r="P112" s="89">
        <f>K112*10542</f>
        <v>421680</v>
      </c>
      <c r="Q112" s="89">
        <f t="shared" si="17"/>
        <v>281260.56</v>
      </c>
      <c r="R112" s="89">
        <f t="shared" si="18"/>
        <v>84336</v>
      </c>
      <c r="S112" s="89">
        <f t="shared" si="21"/>
        <v>147588</v>
      </c>
      <c r="T112" s="89">
        <f t="shared" si="19"/>
        <v>31040</v>
      </c>
      <c r="U112" s="89">
        <v>50150</v>
      </c>
      <c r="V112" s="89">
        <v>16717</v>
      </c>
      <c r="W112" s="89"/>
      <c r="X112" s="89">
        <f t="shared" si="20"/>
        <v>0</v>
      </c>
      <c r="Y112" s="89"/>
      <c r="Z112" s="89"/>
      <c r="AA112" s="89"/>
      <c r="AB112" s="89"/>
      <c r="AC112" s="89"/>
      <c r="AD112" s="89">
        <v>137240</v>
      </c>
      <c r="AE112" s="89"/>
      <c r="AF112" s="89"/>
      <c r="AG112" s="89"/>
      <c r="AH112" s="89"/>
      <c r="AI112" s="89"/>
      <c r="AJ112" s="89">
        <v>1170012</v>
      </c>
      <c r="AK112" s="89">
        <v>21765</v>
      </c>
      <c r="AL112" s="89">
        <v>215750</v>
      </c>
    </row>
    <row r="113" spans="1:38" ht="9.75">
      <c r="A113" s="85" t="s">
        <v>347</v>
      </c>
      <c r="B113" s="86" t="s">
        <v>348</v>
      </c>
      <c r="C113" s="86" t="s">
        <v>488</v>
      </c>
      <c r="D113" s="86" t="s">
        <v>346</v>
      </c>
      <c r="E113" s="86" t="s">
        <v>134</v>
      </c>
      <c r="F113" s="86" t="s">
        <v>135</v>
      </c>
      <c r="G113" s="87">
        <v>31565</v>
      </c>
      <c r="H113" s="93" t="s">
        <v>483</v>
      </c>
      <c r="I113" s="89">
        <v>31</v>
      </c>
      <c r="J113" s="89">
        <v>44</v>
      </c>
      <c r="K113" s="89"/>
      <c r="L113" s="89">
        <v>12</v>
      </c>
      <c r="M113" s="90">
        <v>0.8002</v>
      </c>
      <c r="N113" s="91">
        <v>0.076</v>
      </c>
      <c r="O113" s="91">
        <v>0.25</v>
      </c>
      <c r="P113" s="89">
        <f>J113*10018</f>
        <v>440792</v>
      </c>
      <c r="Q113" s="89">
        <f t="shared" si="17"/>
        <v>352721.7584</v>
      </c>
      <c r="R113" s="89">
        <f t="shared" si="18"/>
        <v>110198</v>
      </c>
      <c r="S113" s="89">
        <f t="shared" si="21"/>
        <v>154277.19999999998</v>
      </c>
      <c r="T113" s="89">
        <f t="shared" si="19"/>
        <v>34144</v>
      </c>
      <c r="U113" s="89">
        <v>50150</v>
      </c>
      <c r="V113" s="89"/>
      <c r="W113" s="89"/>
      <c r="X113" s="89">
        <f t="shared" si="20"/>
        <v>33500.192</v>
      </c>
      <c r="Y113" s="89">
        <v>87537</v>
      </c>
      <c r="Z113" s="89"/>
      <c r="AA113" s="89"/>
      <c r="AB113" s="89"/>
      <c r="AC113" s="89"/>
      <c r="AD113" s="89"/>
      <c r="AE113" s="89">
        <v>721296</v>
      </c>
      <c r="AF113" s="89"/>
      <c r="AG113" s="89"/>
      <c r="AH113" s="89"/>
      <c r="AI113" s="89"/>
      <c r="AJ113" s="89">
        <v>1984616</v>
      </c>
      <c r="AK113" s="89">
        <v>88258</v>
      </c>
      <c r="AL113" s="89">
        <v>265948</v>
      </c>
    </row>
    <row r="114" spans="1:38" ht="9.75">
      <c r="A114" s="85" t="s">
        <v>92</v>
      </c>
      <c r="B114" s="86" t="s">
        <v>93</v>
      </c>
      <c r="C114" s="86" t="s">
        <v>488</v>
      </c>
      <c r="D114" s="86" t="s">
        <v>437</v>
      </c>
      <c r="E114" s="86" t="s">
        <v>134</v>
      </c>
      <c r="F114" s="86" t="s">
        <v>135</v>
      </c>
      <c r="G114" s="87">
        <v>30256</v>
      </c>
      <c r="H114" s="93" t="s">
        <v>483</v>
      </c>
      <c r="I114" s="89">
        <v>31</v>
      </c>
      <c r="J114" s="89">
        <v>44</v>
      </c>
      <c r="K114" s="89"/>
      <c r="L114" s="89">
        <v>15</v>
      </c>
      <c r="M114" s="91">
        <v>1</v>
      </c>
      <c r="N114" s="91">
        <v>0.4</v>
      </c>
      <c r="O114" s="91">
        <v>0.2</v>
      </c>
      <c r="P114" s="89">
        <f>J114*10018</f>
        <v>440792</v>
      </c>
      <c r="Q114" s="89">
        <f t="shared" si="17"/>
        <v>440792</v>
      </c>
      <c r="R114" s="89">
        <f t="shared" si="18"/>
        <v>88158.40000000001</v>
      </c>
      <c r="S114" s="89">
        <f t="shared" si="21"/>
        <v>154277.19999999998</v>
      </c>
      <c r="T114" s="89">
        <f t="shared" si="19"/>
        <v>34144</v>
      </c>
      <c r="U114" s="89">
        <v>50150</v>
      </c>
      <c r="V114" s="89"/>
      <c r="W114" s="89">
        <v>4527</v>
      </c>
      <c r="X114" s="89">
        <f t="shared" si="20"/>
        <v>176316.80000000002</v>
      </c>
      <c r="Y114" s="89"/>
      <c r="Z114" s="89">
        <v>22040</v>
      </c>
      <c r="AA114" s="89"/>
      <c r="AB114" s="89"/>
      <c r="AC114" s="89"/>
      <c r="AD114" s="89"/>
      <c r="AE114" s="89"/>
      <c r="AF114" s="89"/>
      <c r="AG114" s="89"/>
      <c r="AH114" s="89"/>
      <c r="AI114" s="89"/>
      <c r="AJ114" s="89">
        <v>1411197</v>
      </c>
      <c r="AK114" s="89">
        <v>29657</v>
      </c>
      <c r="AL114" s="89">
        <v>299096</v>
      </c>
    </row>
    <row r="115" spans="1:38" ht="9.75">
      <c r="A115" s="85" t="s">
        <v>94</v>
      </c>
      <c r="B115" s="86" t="s">
        <v>95</v>
      </c>
      <c r="C115" s="86" t="s">
        <v>488</v>
      </c>
      <c r="D115" s="86" t="s">
        <v>437</v>
      </c>
      <c r="E115" s="86" t="s">
        <v>134</v>
      </c>
      <c r="F115" s="86" t="s">
        <v>135</v>
      </c>
      <c r="G115" s="87">
        <v>34182</v>
      </c>
      <c r="H115" s="93" t="s">
        <v>483</v>
      </c>
      <c r="I115" s="89">
        <v>31</v>
      </c>
      <c r="J115" s="89">
        <v>40</v>
      </c>
      <c r="K115" s="89"/>
      <c r="L115" s="89">
        <v>9</v>
      </c>
      <c r="M115" s="90">
        <v>0.6004</v>
      </c>
      <c r="N115" s="91">
        <v>0.3802</v>
      </c>
      <c r="O115" s="91">
        <v>0.2</v>
      </c>
      <c r="P115" s="89">
        <f>J115*10018</f>
        <v>400720</v>
      </c>
      <c r="Q115" s="89">
        <f t="shared" si="17"/>
        <v>240592.28800000003</v>
      </c>
      <c r="R115" s="89">
        <f t="shared" si="18"/>
        <v>80144</v>
      </c>
      <c r="S115" s="89">
        <f t="shared" si="21"/>
        <v>140252</v>
      </c>
      <c r="T115" s="89">
        <f t="shared" si="19"/>
        <v>31040</v>
      </c>
      <c r="U115" s="89"/>
      <c r="V115" s="89"/>
      <c r="W115" s="89"/>
      <c r="X115" s="89">
        <f t="shared" si="20"/>
        <v>152353.744</v>
      </c>
      <c r="Y115" s="89"/>
      <c r="Z115" s="89"/>
      <c r="AA115" s="89">
        <v>25457</v>
      </c>
      <c r="AB115" s="89"/>
      <c r="AC115" s="89"/>
      <c r="AD115" s="89"/>
      <c r="AE115" s="89">
        <v>540972</v>
      </c>
      <c r="AF115" s="89"/>
      <c r="AG115" s="89"/>
      <c r="AH115" s="89"/>
      <c r="AI115" s="89"/>
      <c r="AJ115" s="89">
        <v>1611531</v>
      </c>
      <c r="AK115" s="89">
        <v>50775</v>
      </c>
      <c r="AL115" s="89">
        <v>267686</v>
      </c>
    </row>
    <row r="116" spans="1:38" ht="9.75">
      <c r="A116" s="85" t="s">
        <v>334</v>
      </c>
      <c r="B116" s="86" t="s">
        <v>335</v>
      </c>
      <c r="C116" s="86" t="s">
        <v>488</v>
      </c>
      <c r="D116" s="86" t="s">
        <v>465</v>
      </c>
      <c r="E116" s="86" t="s">
        <v>134</v>
      </c>
      <c r="F116" s="86" t="s">
        <v>135</v>
      </c>
      <c r="G116" s="87">
        <v>30256</v>
      </c>
      <c r="H116" s="93" t="s">
        <v>483</v>
      </c>
      <c r="I116" s="89">
        <v>31</v>
      </c>
      <c r="J116" s="89">
        <v>40</v>
      </c>
      <c r="K116" s="89"/>
      <c r="L116" s="89">
        <v>15</v>
      </c>
      <c r="M116" s="91">
        <v>1</v>
      </c>
      <c r="N116" s="91">
        <v>0.4</v>
      </c>
      <c r="O116" s="91">
        <v>0.25</v>
      </c>
      <c r="P116" s="89">
        <f>J116*10018</f>
        <v>400720</v>
      </c>
      <c r="Q116" s="89">
        <f t="shared" si="17"/>
        <v>400720</v>
      </c>
      <c r="R116" s="89">
        <f t="shared" si="18"/>
        <v>100180</v>
      </c>
      <c r="S116" s="89">
        <f t="shared" si="21"/>
        <v>140252</v>
      </c>
      <c r="T116" s="89">
        <f t="shared" si="19"/>
        <v>31040</v>
      </c>
      <c r="U116" s="89">
        <v>50150</v>
      </c>
      <c r="V116" s="89"/>
      <c r="W116" s="89">
        <v>6199</v>
      </c>
      <c r="X116" s="89">
        <f t="shared" si="20"/>
        <v>160288</v>
      </c>
      <c r="Y116" s="89"/>
      <c r="Z116" s="89"/>
      <c r="AA116" s="89"/>
      <c r="AB116" s="89"/>
      <c r="AC116" s="89">
        <v>22471</v>
      </c>
      <c r="AD116" s="89"/>
      <c r="AE116" s="89"/>
      <c r="AF116" s="89"/>
      <c r="AG116" s="89"/>
      <c r="AH116" s="89"/>
      <c r="AI116" s="89"/>
      <c r="AJ116" s="89">
        <v>1312020</v>
      </c>
      <c r="AK116" s="89">
        <v>27530</v>
      </c>
      <c r="AL116" s="89">
        <v>242461</v>
      </c>
    </row>
    <row r="117" spans="1:38" ht="9.75">
      <c r="A117" s="85" t="s">
        <v>96</v>
      </c>
      <c r="B117" s="86" t="s">
        <v>97</v>
      </c>
      <c r="C117" s="86" t="s">
        <v>488</v>
      </c>
      <c r="D117" s="86" t="s">
        <v>437</v>
      </c>
      <c r="E117" s="86" t="s">
        <v>32</v>
      </c>
      <c r="F117" s="86" t="s">
        <v>135</v>
      </c>
      <c r="G117" s="87">
        <v>35066</v>
      </c>
      <c r="H117" s="88">
        <v>40968</v>
      </c>
      <c r="I117" s="89">
        <v>31</v>
      </c>
      <c r="J117" s="89">
        <v>42</v>
      </c>
      <c r="K117" s="89"/>
      <c r="L117" s="89">
        <v>4</v>
      </c>
      <c r="M117" s="90">
        <v>0.2674</v>
      </c>
      <c r="N117" s="91">
        <v>0</v>
      </c>
      <c r="O117" s="91">
        <v>0.2</v>
      </c>
      <c r="P117" s="89">
        <f>J117*10018</f>
        <v>420756</v>
      </c>
      <c r="Q117" s="89">
        <f t="shared" si="17"/>
        <v>112510.15440000001</v>
      </c>
      <c r="R117" s="89">
        <f t="shared" si="18"/>
        <v>84151.20000000001</v>
      </c>
      <c r="S117" s="89">
        <f>P117*40%</f>
        <v>168302.40000000002</v>
      </c>
      <c r="T117" s="89">
        <f t="shared" si="19"/>
        <v>32592</v>
      </c>
      <c r="U117" s="89"/>
      <c r="V117" s="89"/>
      <c r="W117" s="89"/>
      <c r="X117" s="89">
        <f t="shared" si="20"/>
        <v>0</v>
      </c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>
        <v>818311</v>
      </c>
      <c r="AK117" s="89">
        <v>7456</v>
      </c>
      <c r="AL117" s="89">
        <v>150242</v>
      </c>
    </row>
    <row r="118" spans="1:38" ht="9.75">
      <c r="A118" s="85" t="s">
        <v>194</v>
      </c>
      <c r="B118" s="86" t="s">
        <v>195</v>
      </c>
      <c r="C118" s="86" t="s">
        <v>488</v>
      </c>
      <c r="D118" s="86" t="s">
        <v>459</v>
      </c>
      <c r="E118" s="86" t="s">
        <v>32</v>
      </c>
      <c r="F118" s="86" t="s">
        <v>135</v>
      </c>
      <c r="G118" s="88">
        <v>40605</v>
      </c>
      <c r="H118" s="88">
        <v>40968</v>
      </c>
      <c r="I118" s="89">
        <v>31</v>
      </c>
      <c r="J118" s="89">
        <v>7</v>
      </c>
      <c r="K118" s="89">
        <v>35</v>
      </c>
      <c r="L118" s="89">
        <v>0</v>
      </c>
      <c r="M118" s="90">
        <v>0</v>
      </c>
      <c r="N118" s="91">
        <v>0</v>
      </c>
      <c r="O118" s="91">
        <v>0.2</v>
      </c>
      <c r="P118" s="89">
        <f>(J118*10018)+(K118*10542)</f>
        <v>439096</v>
      </c>
      <c r="Q118" s="89">
        <f t="shared" si="17"/>
        <v>0</v>
      </c>
      <c r="R118" s="89">
        <f t="shared" si="18"/>
        <v>87819.20000000001</v>
      </c>
      <c r="S118" s="89">
        <f t="shared" si="21"/>
        <v>153683.59999999998</v>
      </c>
      <c r="T118" s="89">
        <f t="shared" si="19"/>
        <v>32592</v>
      </c>
      <c r="U118" s="89">
        <v>50150</v>
      </c>
      <c r="V118" s="89">
        <v>16717</v>
      </c>
      <c r="W118" s="89"/>
      <c r="X118" s="89">
        <f t="shared" si="20"/>
        <v>0</v>
      </c>
      <c r="Y118" s="89"/>
      <c r="Z118" s="89"/>
      <c r="AA118" s="89"/>
      <c r="AB118" s="89"/>
      <c r="AC118" s="89"/>
      <c r="AD118" s="89">
        <v>102279</v>
      </c>
      <c r="AE118" s="89"/>
      <c r="AF118" s="89"/>
      <c r="AG118" s="89"/>
      <c r="AH118" s="89"/>
      <c r="AI118" s="89"/>
      <c r="AJ118" s="89">
        <v>882337</v>
      </c>
      <c r="AK118" s="89">
        <v>10034</v>
      </c>
      <c r="AL118" s="89">
        <v>162703</v>
      </c>
    </row>
    <row r="119" spans="1:38" ht="9.75">
      <c r="A119" s="85" t="s">
        <v>292</v>
      </c>
      <c r="B119" s="86" t="s">
        <v>293</v>
      </c>
      <c r="C119" s="86" t="s">
        <v>488</v>
      </c>
      <c r="D119" s="86" t="s">
        <v>456</v>
      </c>
      <c r="E119" s="86" t="s">
        <v>134</v>
      </c>
      <c r="F119" s="86" t="s">
        <v>135</v>
      </c>
      <c r="G119" s="87">
        <v>31495</v>
      </c>
      <c r="H119" s="93" t="s">
        <v>483</v>
      </c>
      <c r="I119" s="89">
        <v>31</v>
      </c>
      <c r="J119" s="89">
        <v>44</v>
      </c>
      <c r="K119" s="89"/>
      <c r="L119" s="89">
        <v>12</v>
      </c>
      <c r="M119" s="90">
        <v>0.8002</v>
      </c>
      <c r="N119" s="91">
        <v>0.4</v>
      </c>
      <c r="O119" s="91">
        <v>0.2</v>
      </c>
      <c r="P119" s="89">
        <f>J119*10018</f>
        <v>440792</v>
      </c>
      <c r="Q119" s="89">
        <f t="shared" si="17"/>
        <v>352721.7584</v>
      </c>
      <c r="R119" s="89">
        <f t="shared" si="18"/>
        <v>88158.40000000001</v>
      </c>
      <c r="S119" s="89">
        <f t="shared" si="21"/>
        <v>154277.19999999998</v>
      </c>
      <c r="T119" s="89">
        <f t="shared" si="19"/>
        <v>34144</v>
      </c>
      <c r="U119" s="89">
        <v>50150</v>
      </c>
      <c r="V119" s="89"/>
      <c r="W119" s="89"/>
      <c r="X119" s="89">
        <f t="shared" si="20"/>
        <v>176316.80000000002</v>
      </c>
      <c r="Y119" s="89">
        <v>87537</v>
      </c>
      <c r="Z119" s="89"/>
      <c r="AA119" s="89"/>
      <c r="AB119" s="89"/>
      <c r="AC119" s="89"/>
      <c r="AD119" s="89"/>
      <c r="AE119" s="89">
        <v>595069</v>
      </c>
      <c r="AF119" s="89"/>
      <c r="AG119" s="89">
        <v>294000</v>
      </c>
      <c r="AH119" s="89"/>
      <c r="AI119" s="89"/>
      <c r="AJ119" s="89">
        <v>2273166</v>
      </c>
      <c r="AK119" s="89">
        <v>121110</v>
      </c>
      <c r="AL119" s="89">
        <v>267686</v>
      </c>
    </row>
    <row r="120" spans="1:38" ht="9.75">
      <c r="A120" s="85" t="s">
        <v>284</v>
      </c>
      <c r="B120" s="86" t="s">
        <v>285</v>
      </c>
      <c r="C120" s="86" t="s">
        <v>488</v>
      </c>
      <c r="D120" s="86" t="s">
        <v>108</v>
      </c>
      <c r="E120" s="86" t="s">
        <v>32</v>
      </c>
      <c r="F120" s="86" t="s">
        <v>135</v>
      </c>
      <c r="G120" s="88">
        <v>40700</v>
      </c>
      <c r="H120" s="88">
        <v>40968</v>
      </c>
      <c r="I120" s="89">
        <v>31</v>
      </c>
      <c r="J120" s="89">
        <v>44</v>
      </c>
      <c r="K120" s="89"/>
      <c r="L120" s="89">
        <v>0</v>
      </c>
      <c r="M120" s="90">
        <v>0</v>
      </c>
      <c r="N120" s="91">
        <v>0</v>
      </c>
      <c r="O120" s="91">
        <v>0.25</v>
      </c>
      <c r="P120" s="89">
        <f>J120*10018</f>
        <v>440792</v>
      </c>
      <c r="Q120" s="89">
        <f t="shared" si="17"/>
        <v>0</v>
      </c>
      <c r="R120" s="89">
        <f t="shared" si="18"/>
        <v>110198</v>
      </c>
      <c r="S120" s="89">
        <f t="shared" si="21"/>
        <v>154277.19999999998</v>
      </c>
      <c r="T120" s="89">
        <f t="shared" si="19"/>
        <v>34144</v>
      </c>
      <c r="U120" s="89">
        <v>50150</v>
      </c>
      <c r="V120" s="89"/>
      <c r="W120" s="89"/>
      <c r="X120" s="89">
        <f t="shared" si="20"/>
        <v>0</v>
      </c>
      <c r="Y120" s="89"/>
      <c r="Z120" s="89"/>
      <c r="AA120" s="89"/>
      <c r="AB120" s="89"/>
      <c r="AC120" s="89"/>
      <c r="AD120" s="89">
        <v>8884</v>
      </c>
      <c r="AE120" s="89"/>
      <c r="AF120" s="89"/>
      <c r="AG120" s="89"/>
      <c r="AH120" s="89"/>
      <c r="AI120" s="89"/>
      <c r="AJ120" s="89">
        <v>798445</v>
      </c>
      <c r="AK120" s="89">
        <v>6645</v>
      </c>
      <c r="AL120" s="89">
        <v>146594</v>
      </c>
    </row>
    <row r="121" spans="1:38" ht="9.75">
      <c r="A121" s="85" t="s">
        <v>98</v>
      </c>
      <c r="B121" s="86" t="s">
        <v>99</v>
      </c>
      <c r="C121" s="86" t="s">
        <v>488</v>
      </c>
      <c r="D121" s="86" t="s">
        <v>437</v>
      </c>
      <c r="E121" s="86" t="s">
        <v>134</v>
      </c>
      <c r="F121" s="86" t="s">
        <v>135</v>
      </c>
      <c r="G121" s="87">
        <v>36654</v>
      </c>
      <c r="H121" s="93" t="s">
        <v>483</v>
      </c>
      <c r="I121" s="89">
        <v>31</v>
      </c>
      <c r="J121" s="89">
        <v>30</v>
      </c>
      <c r="K121" s="89"/>
      <c r="L121" s="89">
        <v>5</v>
      </c>
      <c r="M121" s="90">
        <v>0.334</v>
      </c>
      <c r="N121" s="91">
        <v>0.1469</v>
      </c>
      <c r="O121" s="91">
        <v>0.2</v>
      </c>
      <c r="P121" s="89">
        <f>J121*10018</f>
        <v>300540</v>
      </c>
      <c r="Q121" s="89">
        <f t="shared" si="17"/>
        <v>100380.36</v>
      </c>
      <c r="R121" s="89">
        <f t="shared" si="18"/>
        <v>60108</v>
      </c>
      <c r="S121" s="89">
        <f t="shared" si="21"/>
        <v>105189</v>
      </c>
      <c r="T121" s="89">
        <f t="shared" si="19"/>
        <v>23280</v>
      </c>
      <c r="U121" s="89">
        <v>50150</v>
      </c>
      <c r="V121" s="89">
        <v>16717</v>
      </c>
      <c r="W121" s="89"/>
      <c r="X121" s="89">
        <f t="shared" si="20"/>
        <v>44149.326</v>
      </c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>
        <v>700513</v>
      </c>
      <c r="AK121" s="89">
        <v>2647</v>
      </c>
      <c r="AL121" s="89">
        <v>128614</v>
      </c>
    </row>
    <row r="122" spans="1:38" ht="9.75">
      <c r="A122" s="85" t="s">
        <v>102</v>
      </c>
      <c r="B122" s="86" t="s">
        <v>103</v>
      </c>
      <c r="C122" s="86" t="s">
        <v>488</v>
      </c>
      <c r="D122" s="86" t="s">
        <v>437</v>
      </c>
      <c r="E122" s="86" t="s">
        <v>32</v>
      </c>
      <c r="F122" s="86" t="s">
        <v>135</v>
      </c>
      <c r="G122" s="92">
        <v>39889</v>
      </c>
      <c r="H122" s="88">
        <v>40968</v>
      </c>
      <c r="I122" s="89">
        <v>31</v>
      </c>
      <c r="J122" s="89">
        <v>30</v>
      </c>
      <c r="K122" s="89"/>
      <c r="L122" s="89">
        <v>1</v>
      </c>
      <c r="M122" s="90">
        <v>0.0676</v>
      </c>
      <c r="N122" s="91">
        <v>0</v>
      </c>
      <c r="O122" s="91">
        <v>0.2</v>
      </c>
      <c r="P122" s="89">
        <f>J122*10018</f>
        <v>300540</v>
      </c>
      <c r="Q122" s="89">
        <f t="shared" si="17"/>
        <v>20316.503999999997</v>
      </c>
      <c r="R122" s="89">
        <f t="shared" si="18"/>
        <v>60108</v>
      </c>
      <c r="S122" s="89">
        <f t="shared" si="21"/>
        <v>105189</v>
      </c>
      <c r="T122" s="89">
        <f t="shared" si="19"/>
        <v>23280</v>
      </c>
      <c r="U122" s="89">
        <v>50150</v>
      </c>
      <c r="V122" s="89"/>
      <c r="W122" s="89"/>
      <c r="X122" s="89">
        <f t="shared" si="20"/>
        <v>0</v>
      </c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>
        <v>559584</v>
      </c>
      <c r="AK122" s="93"/>
      <c r="AL122" s="89">
        <v>118525</v>
      </c>
    </row>
    <row r="123" spans="1:38" ht="9.75">
      <c r="A123" s="85" t="s">
        <v>399</v>
      </c>
      <c r="B123" s="86" t="s">
        <v>400</v>
      </c>
      <c r="C123" s="86" t="s">
        <v>488</v>
      </c>
      <c r="D123" s="86" t="s">
        <v>471</v>
      </c>
      <c r="E123" s="86" t="s">
        <v>134</v>
      </c>
      <c r="F123" s="86" t="s">
        <v>135</v>
      </c>
      <c r="G123" s="87">
        <v>30256</v>
      </c>
      <c r="H123" s="93" t="s">
        <v>483</v>
      </c>
      <c r="I123" s="89">
        <v>31</v>
      </c>
      <c r="J123" s="89">
        <v>44</v>
      </c>
      <c r="K123" s="89"/>
      <c r="L123" s="89">
        <v>15</v>
      </c>
      <c r="M123" s="91">
        <v>1</v>
      </c>
      <c r="N123" s="91">
        <v>0.233</v>
      </c>
      <c r="O123" s="91">
        <v>0.25</v>
      </c>
      <c r="P123" s="89">
        <f>J123*10018</f>
        <v>440792</v>
      </c>
      <c r="Q123" s="89">
        <f t="shared" si="17"/>
        <v>440792</v>
      </c>
      <c r="R123" s="89">
        <f t="shared" si="18"/>
        <v>110198</v>
      </c>
      <c r="S123" s="89">
        <f t="shared" si="21"/>
        <v>154277.19999999998</v>
      </c>
      <c r="T123" s="89">
        <f t="shared" si="19"/>
        <v>34144</v>
      </c>
      <c r="U123" s="89">
        <v>50150</v>
      </c>
      <c r="V123" s="89">
        <v>16717</v>
      </c>
      <c r="W123" s="89"/>
      <c r="X123" s="89">
        <f t="shared" si="20"/>
        <v>102704.53600000001</v>
      </c>
      <c r="Y123" s="89">
        <v>87537</v>
      </c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>
        <v>1437312</v>
      </c>
      <c r="AK123" s="89">
        <v>33482</v>
      </c>
      <c r="AL123" s="89">
        <v>273203</v>
      </c>
    </row>
  </sheetData>
  <sheetProtection/>
  <mergeCells count="1">
    <mergeCell ref="D2:O2"/>
  </mergeCells>
  <printOptions/>
  <pageMargins left="0.75" right="0.75" top="1" bottom="1" header="0" footer="0"/>
  <pageSetup blackAndWhite="1" errors="NA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W102"/>
  <sheetViews>
    <sheetView zoomScalePageLayoutView="0" workbookViewId="0" topLeftCell="A1">
      <pane xSplit="4580" topLeftCell="J1" activePane="topRight" state="split"/>
      <selection pane="topLeft" activeCell="A1" sqref="A1"/>
      <selection pane="topRight" activeCell="P9" sqref="P9"/>
    </sheetView>
  </sheetViews>
  <sheetFormatPr defaultColWidth="11.421875" defaultRowHeight="12.75"/>
  <cols>
    <col min="2" max="2" width="27.8515625" style="0" customWidth="1"/>
    <col min="3" max="3" width="8.421875" style="0" customWidth="1"/>
    <col min="5" max="5" width="15.00390625" style="0" customWidth="1"/>
    <col min="6" max="6" width="16.57421875" style="0" customWidth="1"/>
    <col min="7" max="7" width="10.140625" style="0" customWidth="1"/>
    <col min="8" max="8" width="9.140625" style="0" customWidth="1"/>
    <col min="9" max="9" width="8.00390625" style="0" customWidth="1"/>
    <col min="10" max="10" width="7.00390625" style="0" customWidth="1"/>
    <col min="16" max="16" width="12.57421875" style="0" customWidth="1"/>
  </cols>
  <sheetData>
    <row r="2" ht="13.5" thickBot="1"/>
    <row r="3" spans="1:23" s="16" customFormat="1" ht="10.5">
      <c r="A3" s="26"/>
      <c r="B3" s="13"/>
      <c r="C3" s="27"/>
      <c r="D3" s="13"/>
      <c r="E3" s="28" t="s">
        <v>122</v>
      </c>
      <c r="F3" s="14"/>
      <c r="G3" s="29" t="s">
        <v>435</v>
      </c>
      <c r="H3" s="17" t="s">
        <v>435</v>
      </c>
      <c r="I3" s="28" t="s">
        <v>123</v>
      </c>
      <c r="J3" s="15" t="s">
        <v>502</v>
      </c>
      <c r="K3" s="28" t="s">
        <v>515</v>
      </c>
      <c r="L3" s="15"/>
      <c r="M3" s="15"/>
      <c r="N3" s="15" t="s">
        <v>518</v>
      </c>
      <c r="O3" s="15" t="s">
        <v>519</v>
      </c>
      <c r="P3" s="15" t="s">
        <v>496</v>
      </c>
      <c r="Q3" s="15" t="s">
        <v>502</v>
      </c>
      <c r="R3" s="15" t="s">
        <v>124</v>
      </c>
      <c r="S3" s="15" t="s">
        <v>124</v>
      </c>
      <c r="T3" s="15" t="s">
        <v>125</v>
      </c>
      <c r="U3" s="28" t="s">
        <v>125</v>
      </c>
      <c r="V3" s="15" t="s">
        <v>126</v>
      </c>
      <c r="W3" s="30"/>
    </row>
    <row r="4" spans="1:23" s="16" customFormat="1" ht="12" thickBot="1">
      <c r="A4" s="31" t="s">
        <v>127</v>
      </c>
      <c r="B4" s="23" t="s">
        <v>128</v>
      </c>
      <c r="C4" s="32" t="s">
        <v>487</v>
      </c>
      <c r="D4" s="23" t="s">
        <v>129</v>
      </c>
      <c r="E4" s="32" t="s">
        <v>432</v>
      </c>
      <c r="F4" s="23" t="s">
        <v>433</v>
      </c>
      <c r="G4" s="32" t="s">
        <v>434</v>
      </c>
      <c r="H4" s="23" t="s">
        <v>436</v>
      </c>
      <c r="I4" s="32" t="s">
        <v>431</v>
      </c>
      <c r="J4" s="33" t="s">
        <v>503</v>
      </c>
      <c r="K4" s="25" t="s">
        <v>516</v>
      </c>
      <c r="L4" s="33" t="s">
        <v>490</v>
      </c>
      <c r="M4" s="33" t="s">
        <v>517</v>
      </c>
      <c r="N4" s="34">
        <v>19464</v>
      </c>
      <c r="O4" s="33" t="s">
        <v>520</v>
      </c>
      <c r="P4" s="33" t="s">
        <v>521</v>
      </c>
      <c r="Q4" s="33" t="s">
        <v>508</v>
      </c>
      <c r="R4" s="33" t="s">
        <v>130</v>
      </c>
      <c r="S4" s="23" t="s">
        <v>130</v>
      </c>
      <c r="T4" s="23" t="s">
        <v>429</v>
      </c>
      <c r="U4" s="32" t="s">
        <v>430</v>
      </c>
      <c r="V4" s="23" t="s">
        <v>485</v>
      </c>
      <c r="W4" s="24" t="s">
        <v>486</v>
      </c>
    </row>
    <row r="5" spans="1:23" ht="12.75">
      <c r="A5" s="2" t="s">
        <v>15</v>
      </c>
      <c r="B5" s="3" t="s">
        <v>16</v>
      </c>
      <c r="C5" s="3" t="s">
        <v>488</v>
      </c>
      <c r="D5" s="3" t="s">
        <v>133</v>
      </c>
      <c r="E5" s="3" t="s">
        <v>17</v>
      </c>
      <c r="F5" s="3" t="s">
        <v>139</v>
      </c>
      <c r="G5" s="7">
        <v>40654</v>
      </c>
      <c r="H5" s="7">
        <v>40847</v>
      </c>
      <c r="I5" s="35">
        <v>31</v>
      </c>
      <c r="J5" s="39">
        <v>44</v>
      </c>
      <c r="K5" s="40">
        <v>307000</v>
      </c>
      <c r="L5" s="40"/>
      <c r="M5" s="40"/>
      <c r="N5" s="40"/>
      <c r="O5" s="40"/>
      <c r="P5" s="40"/>
      <c r="Q5" s="40">
        <v>69671</v>
      </c>
      <c r="R5" s="40">
        <f>SUM(K5:Q5)</f>
        <v>376671</v>
      </c>
      <c r="S5" s="37">
        <v>381885</v>
      </c>
      <c r="T5" s="6">
        <v>307514</v>
      </c>
      <c r="U5" s="6">
        <v>376671</v>
      </c>
      <c r="V5" s="5"/>
      <c r="W5" s="6">
        <v>69157</v>
      </c>
    </row>
    <row r="6" spans="1:23" ht="12.75">
      <c r="A6" s="18" t="s">
        <v>136</v>
      </c>
      <c r="B6" s="19" t="s">
        <v>137</v>
      </c>
      <c r="C6" s="19" t="s">
        <v>488</v>
      </c>
      <c r="D6" s="19" t="s">
        <v>133</v>
      </c>
      <c r="E6" s="19" t="s">
        <v>138</v>
      </c>
      <c r="F6" s="19" t="s">
        <v>476</v>
      </c>
      <c r="G6" s="20">
        <v>36526</v>
      </c>
      <c r="H6" s="21" t="s">
        <v>483</v>
      </c>
      <c r="I6" s="36">
        <v>31</v>
      </c>
      <c r="J6" s="39">
        <v>44</v>
      </c>
      <c r="K6" s="40">
        <v>341405</v>
      </c>
      <c r="L6" s="40">
        <v>114029</v>
      </c>
      <c r="M6" s="40">
        <v>5176</v>
      </c>
      <c r="N6" s="40"/>
      <c r="O6" s="40">
        <v>73194</v>
      </c>
      <c r="P6" s="40">
        <v>176490</v>
      </c>
      <c r="Q6" s="40">
        <v>46385</v>
      </c>
      <c r="R6" s="40">
        <f>SUM(K6:Q6)</f>
        <v>756679</v>
      </c>
      <c r="S6" s="38">
        <v>756679</v>
      </c>
      <c r="T6" s="22">
        <v>609018</v>
      </c>
      <c r="U6" s="22">
        <v>751503</v>
      </c>
      <c r="V6" s="22">
        <v>4503</v>
      </c>
      <c r="W6" s="22">
        <v>142485</v>
      </c>
    </row>
    <row r="7" spans="1:23" ht="12.75">
      <c r="A7" s="2" t="s">
        <v>140</v>
      </c>
      <c r="B7" s="3" t="s">
        <v>141</v>
      </c>
      <c r="C7" s="3" t="s">
        <v>488</v>
      </c>
      <c r="D7" s="3" t="s">
        <v>133</v>
      </c>
      <c r="E7" s="3" t="s">
        <v>138</v>
      </c>
      <c r="F7" s="3" t="s">
        <v>142</v>
      </c>
      <c r="G7" s="4">
        <v>38778</v>
      </c>
      <c r="H7" s="5" t="s">
        <v>483</v>
      </c>
      <c r="I7" s="35">
        <v>31</v>
      </c>
      <c r="J7" s="39">
        <v>44</v>
      </c>
      <c r="K7" s="40">
        <v>418219</v>
      </c>
      <c r="L7" s="40">
        <v>56124</v>
      </c>
      <c r="M7" s="40">
        <v>5176</v>
      </c>
      <c r="N7" s="40"/>
      <c r="O7" s="40">
        <v>59889</v>
      </c>
      <c r="P7" s="40"/>
      <c r="Q7" s="40">
        <v>13684</v>
      </c>
      <c r="R7" s="40">
        <f aca="true" t="shared" si="0" ref="R7:R26">SUM(K7:Q7)</f>
        <v>553092</v>
      </c>
      <c r="S7" s="37">
        <v>553092</v>
      </c>
      <c r="T7" s="6">
        <v>443374</v>
      </c>
      <c r="U7" s="6">
        <v>547916</v>
      </c>
      <c r="V7" s="5"/>
      <c r="W7" s="6">
        <v>104542</v>
      </c>
    </row>
    <row r="8" spans="1:23" ht="12.75">
      <c r="A8" s="2" t="s">
        <v>143</v>
      </c>
      <c r="B8" s="3" t="s">
        <v>144</v>
      </c>
      <c r="C8" s="19" t="s">
        <v>488</v>
      </c>
      <c r="D8" s="3" t="s">
        <v>133</v>
      </c>
      <c r="E8" s="3" t="s">
        <v>138</v>
      </c>
      <c r="F8" s="3" t="s">
        <v>477</v>
      </c>
      <c r="G8" s="4">
        <v>35125</v>
      </c>
      <c r="H8" s="5" t="s">
        <v>483</v>
      </c>
      <c r="I8" s="35">
        <v>31</v>
      </c>
      <c r="J8" s="39">
        <v>44</v>
      </c>
      <c r="K8" s="39">
        <v>341405</v>
      </c>
      <c r="L8" s="39">
        <v>159504</v>
      </c>
      <c r="M8" s="39">
        <v>5176</v>
      </c>
      <c r="N8" s="39"/>
      <c r="O8" s="39"/>
      <c r="P8" s="39">
        <v>95822</v>
      </c>
      <c r="Q8" s="39"/>
      <c r="R8" s="40">
        <f t="shared" si="0"/>
        <v>601907</v>
      </c>
      <c r="S8" s="37">
        <v>601907</v>
      </c>
      <c r="T8" s="6">
        <v>465216</v>
      </c>
      <c r="U8" s="6">
        <v>596731</v>
      </c>
      <c r="V8" s="5"/>
      <c r="W8" s="6">
        <v>131515</v>
      </c>
    </row>
    <row r="9" spans="1:23" ht="12.75">
      <c r="A9" s="2" t="s">
        <v>145</v>
      </c>
      <c r="B9" s="3" t="s">
        <v>0</v>
      </c>
      <c r="C9" s="3" t="s">
        <v>488</v>
      </c>
      <c r="D9" s="3" t="s">
        <v>133</v>
      </c>
      <c r="E9" s="3" t="s">
        <v>138</v>
      </c>
      <c r="F9" s="3" t="s">
        <v>478</v>
      </c>
      <c r="G9" s="8">
        <v>39904</v>
      </c>
      <c r="H9" s="5" t="s">
        <v>483</v>
      </c>
      <c r="I9" s="35">
        <v>31</v>
      </c>
      <c r="J9" s="39"/>
      <c r="K9" s="39"/>
      <c r="L9" s="39"/>
      <c r="M9" s="39"/>
      <c r="N9" s="39"/>
      <c r="O9" s="39"/>
      <c r="P9" s="39"/>
      <c r="Q9" s="39"/>
      <c r="R9" s="40">
        <f t="shared" si="0"/>
        <v>0</v>
      </c>
      <c r="S9" s="37">
        <v>585923</v>
      </c>
      <c r="T9" s="6">
        <v>470638</v>
      </c>
      <c r="U9" s="6">
        <v>580747</v>
      </c>
      <c r="V9" s="5"/>
      <c r="W9" s="6">
        <v>110109</v>
      </c>
    </row>
    <row r="10" spans="1:23" ht="12.75">
      <c r="A10" s="2" t="s">
        <v>1</v>
      </c>
      <c r="B10" s="3" t="s">
        <v>2</v>
      </c>
      <c r="C10" s="19" t="s">
        <v>488</v>
      </c>
      <c r="D10" s="3" t="s">
        <v>133</v>
      </c>
      <c r="E10" s="3" t="s">
        <v>138</v>
      </c>
      <c r="F10" s="3" t="s">
        <v>479</v>
      </c>
      <c r="G10" s="8">
        <v>39630</v>
      </c>
      <c r="H10" s="5" t="s">
        <v>483</v>
      </c>
      <c r="I10" s="35">
        <v>31</v>
      </c>
      <c r="J10" s="39"/>
      <c r="K10" s="39"/>
      <c r="L10" s="39"/>
      <c r="M10" s="39"/>
      <c r="N10" s="39"/>
      <c r="O10" s="39"/>
      <c r="P10" s="39"/>
      <c r="Q10" s="39"/>
      <c r="R10" s="40">
        <f t="shared" si="0"/>
        <v>0</v>
      </c>
      <c r="S10" s="37">
        <v>595807</v>
      </c>
      <c r="T10" s="6">
        <v>457968</v>
      </c>
      <c r="U10" s="6">
        <v>590631</v>
      </c>
      <c r="V10" s="5"/>
      <c r="W10" s="6">
        <v>132663</v>
      </c>
    </row>
    <row r="11" spans="1:23" ht="12.75">
      <c r="A11" s="2" t="s">
        <v>5</v>
      </c>
      <c r="B11" s="3" t="s">
        <v>6</v>
      </c>
      <c r="C11" s="3" t="s">
        <v>488</v>
      </c>
      <c r="D11" s="3" t="s">
        <v>133</v>
      </c>
      <c r="E11" s="3" t="s">
        <v>138</v>
      </c>
      <c r="F11" s="3" t="s">
        <v>139</v>
      </c>
      <c r="G11" s="8">
        <v>39518</v>
      </c>
      <c r="H11" s="5" t="s">
        <v>483</v>
      </c>
      <c r="I11" s="35">
        <v>31</v>
      </c>
      <c r="J11" s="39"/>
      <c r="K11" s="39"/>
      <c r="L11" s="39"/>
      <c r="M11" s="39"/>
      <c r="N11" s="39"/>
      <c r="O11" s="39"/>
      <c r="P11" s="39"/>
      <c r="Q11" s="39"/>
      <c r="R11" s="40">
        <f t="shared" si="0"/>
        <v>0</v>
      </c>
      <c r="S11" s="37">
        <v>528044</v>
      </c>
      <c r="T11" s="6">
        <v>358937</v>
      </c>
      <c r="U11" s="6">
        <v>522868</v>
      </c>
      <c r="V11" s="5"/>
      <c r="W11" s="6">
        <v>180392</v>
      </c>
    </row>
    <row r="12" spans="1:23" ht="12.75">
      <c r="A12" s="2" t="s">
        <v>7</v>
      </c>
      <c r="B12" s="3" t="s">
        <v>8</v>
      </c>
      <c r="C12" s="19" t="s">
        <v>488</v>
      </c>
      <c r="D12" s="3" t="s">
        <v>133</v>
      </c>
      <c r="E12" s="3" t="s">
        <v>138</v>
      </c>
      <c r="F12" s="3" t="s">
        <v>20</v>
      </c>
      <c r="G12" s="4">
        <v>35718</v>
      </c>
      <c r="H12" s="5" t="s">
        <v>483</v>
      </c>
      <c r="I12" s="35">
        <v>31</v>
      </c>
      <c r="J12" s="39"/>
      <c r="K12" s="39"/>
      <c r="L12" s="39"/>
      <c r="M12" s="39"/>
      <c r="N12" s="39"/>
      <c r="O12" s="39"/>
      <c r="P12" s="39"/>
      <c r="Q12" s="39"/>
      <c r="R12" s="40">
        <f t="shared" si="0"/>
        <v>0</v>
      </c>
      <c r="S12" s="37">
        <v>447471</v>
      </c>
      <c r="T12" s="6">
        <v>357639</v>
      </c>
      <c r="U12" s="6">
        <v>442295</v>
      </c>
      <c r="V12" s="5"/>
      <c r="W12" s="6">
        <v>84656</v>
      </c>
    </row>
    <row r="13" spans="1:23" ht="12.75">
      <c r="A13" s="2" t="s">
        <v>10</v>
      </c>
      <c r="B13" s="3" t="s">
        <v>11</v>
      </c>
      <c r="C13" s="3" t="s">
        <v>488</v>
      </c>
      <c r="D13" s="3" t="s">
        <v>133</v>
      </c>
      <c r="E13" s="3" t="s">
        <v>138</v>
      </c>
      <c r="F13" s="3" t="s">
        <v>12</v>
      </c>
      <c r="G13" s="4">
        <v>38485</v>
      </c>
      <c r="H13" s="5" t="s">
        <v>483</v>
      </c>
      <c r="I13" s="35">
        <v>31</v>
      </c>
      <c r="J13" s="39"/>
      <c r="K13" s="39"/>
      <c r="L13" s="39"/>
      <c r="M13" s="39"/>
      <c r="N13" s="39"/>
      <c r="O13" s="39"/>
      <c r="P13" s="39"/>
      <c r="Q13" s="39"/>
      <c r="R13" s="40">
        <f t="shared" si="0"/>
        <v>0</v>
      </c>
      <c r="S13" s="37">
        <v>252944</v>
      </c>
      <c r="T13" s="6">
        <v>196688</v>
      </c>
      <c r="U13" s="6">
        <v>242704</v>
      </c>
      <c r="V13" s="5"/>
      <c r="W13" s="6">
        <v>46016</v>
      </c>
    </row>
    <row r="14" spans="1:23" ht="12.75">
      <c r="A14" s="2" t="s">
        <v>13</v>
      </c>
      <c r="B14" s="3" t="s">
        <v>14</v>
      </c>
      <c r="C14" s="19" t="s">
        <v>488</v>
      </c>
      <c r="D14" s="3" t="s">
        <v>133</v>
      </c>
      <c r="E14" s="3" t="s">
        <v>138</v>
      </c>
      <c r="F14" s="3" t="s">
        <v>481</v>
      </c>
      <c r="G14" s="4">
        <v>38148</v>
      </c>
      <c r="H14" s="5" t="s">
        <v>483</v>
      </c>
      <c r="I14" s="35">
        <v>31</v>
      </c>
      <c r="J14" s="39"/>
      <c r="K14" s="39"/>
      <c r="L14" s="39"/>
      <c r="M14" s="39"/>
      <c r="N14" s="39"/>
      <c r="O14" s="39"/>
      <c r="P14" s="39"/>
      <c r="Q14" s="39"/>
      <c r="R14" s="40">
        <f t="shared" si="0"/>
        <v>0</v>
      </c>
      <c r="S14" s="37">
        <v>1325230</v>
      </c>
      <c r="T14" s="6">
        <v>1069772</v>
      </c>
      <c r="U14" s="6">
        <v>1320054</v>
      </c>
      <c r="V14" s="6">
        <v>27541</v>
      </c>
      <c r="W14" s="6">
        <v>250282</v>
      </c>
    </row>
    <row r="15" spans="1:23" ht="12.75">
      <c r="A15" s="2" t="s">
        <v>18</v>
      </c>
      <c r="B15" s="3" t="s">
        <v>19</v>
      </c>
      <c r="C15" s="3" t="s">
        <v>488</v>
      </c>
      <c r="D15" s="3" t="s">
        <v>133</v>
      </c>
      <c r="E15" s="3" t="s">
        <v>138</v>
      </c>
      <c r="F15" s="3" t="s">
        <v>482</v>
      </c>
      <c r="G15" s="4">
        <v>35551</v>
      </c>
      <c r="H15" s="5" t="s">
        <v>483</v>
      </c>
      <c r="I15" s="35">
        <v>31</v>
      </c>
      <c r="J15" s="39"/>
      <c r="K15" s="39"/>
      <c r="L15" s="39"/>
      <c r="M15" s="39"/>
      <c r="N15" s="39"/>
      <c r="O15" s="39"/>
      <c r="P15" s="39"/>
      <c r="Q15" s="39"/>
      <c r="R15" s="40">
        <f t="shared" si="0"/>
        <v>0</v>
      </c>
      <c r="S15" s="37">
        <v>779594</v>
      </c>
      <c r="T15" s="6">
        <v>619679</v>
      </c>
      <c r="U15" s="6">
        <v>774418</v>
      </c>
      <c r="V15" s="6">
        <v>5036</v>
      </c>
      <c r="W15" s="6">
        <v>154739</v>
      </c>
    </row>
    <row r="16" spans="1:23" ht="12.75">
      <c r="A16" s="2" t="s">
        <v>308</v>
      </c>
      <c r="B16" s="3" t="s">
        <v>309</v>
      </c>
      <c r="C16" s="19" t="s">
        <v>488</v>
      </c>
      <c r="D16" s="3" t="s">
        <v>463</v>
      </c>
      <c r="E16" s="3" t="s">
        <v>23</v>
      </c>
      <c r="F16" s="3" t="s">
        <v>12</v>
      </c>
      <c r="G16" s="4">
        <v>38789</v>
      </c>
      <c r="H16" s="5" t="s">
        <v>483</v>
      </c>
      <c r="I16" s="35">
        <v>31</v>
      </c>
      <c r="J16" s="39"/>
      <c r="K16" s="39"/>
      <c r="L16" s="39"/>
      <c r="M16" s="39"/>
      <c r="N16" s="39"/>
      <c r="O16" s="39"/>
      <c r="P16" s="39"/>
      <c r="Q16" s="39"/>
      <c r="R16" s="40">
        <f t="shared" si="0"/>
        <v>0</v>
      </c>
      <c r="S16" s="37">
        <v>152572</v>
      </c>
      <c r="T16" s="6">
        <v>119450</v>
      </c>
      <c r="U16" s="6">
        <v>147396</v>
      </c>
      <c r="V16" s="5"/>
      <c r="W16" s="6">
        <v>27946</v>
      </c>
    </row>
    <row r="17" spans="1:23" ht="12.75">
      <c r="A17" s="2" t="s">
        <v>310</v>
      </c>
      <c r="B17" s="3" t="s">
        <v>311</v>
      </c>
      <c r="C17" s="3" t="s">
        <v>488</v>
      </c>
      <c r="D17" s="3" t="s">
        <v>463</v>
      </c>
      <c r="E17" s="3" t="s">
        <v>23</v>
      </c>
      <c r="F17" s="3" t="s">
        <v>43</v>
      </c>
      <c r="G17" s="7">
        <v>40634</v>
      </c>
      <c r="H17" s="7">
        <v>40968</v>
      </c>
      <c r="I17" s="35">
        <v>31</v>
      </c>
      <c r="J17" s="39"/>
      <c r="K17" s="39"/>
      <c r="L17" s="39"/>
      <c r="M17" s="39"/>
      <c r="N17" s="39"/>
      <c r="O17" s="39"/>
      <c r="P17" s="39"/>
      <c r="Q17" s="39"/>
      <c r="R17" s="40">
        <f t="shared" si="0"/>
        <v>0</v>
      </c>
      <c r="S17" s="37">
        <v>138206</v>
      </c>
      <c r="T17" s="6">
        <v>112832</v>
      </c>
      <c r="U17" s="6">
        <v>138206</v>
      </c>
      <c r="V17" s="5"/>
      <c r="W17" s="6">
        <v>25374</v>
      </c>
    </row>
    <row r="18" spans="1:23" ht="12.75">
      <c r="A18" s="2" t="s">
        <v>21</v>
      </c>
      <c r="B18" s="3" t="s">
        <v>22</v>
      </c>
      <c r="C18" s="19" t="s">
        <v>488</v>
      </c>
      <c r="D18" s="3" t="s">
        <v>437</v>
      </c>
      <c r="E18" s="3" t="s">
        <v>23</v>
      </c>
      <c r="F18" s="3" t="s">
        <v>24</v>
      </c>
      <c r="G18" s="4">
        <v>38565</v>
      </c>
      <c r="H18" s="5" t="s">
        <v>483</v>
      </c>
      <c r="I18" s="35">
        <v>31</v>
      </c>
      <c r="J18" s="39"/>
      <c r="K18" s="39"/>
      <c r="L18" s="39"/>
      <c r="M18" s="39"/>
      <c r="N18" s="39"/>
      <c r="O18" s="39"/>
      <c r="P18" s="39"/>
      <c r="Q18" s="39"/>
      <c r="R18" s="40">
        <f t="shared" si="0"/>
        <v>0</v>
      </c>
      <c r="S18" s="37">
        <v>630405</v>
      </c>
      <c r="T18" s="6">
        <v>500385</v>
      </c>
      <c r="U18" s="6">
        <v>625229</v>
      </c>
      <c r="V18" s="5"/>
      <c r="W18" s="6">
        <v>124844</v>
      </c>
    </row>
    <row r="19" spans="1:23" ht="12.75">
      <c r="A19" s="2" t="s">
        <v>25</v>
      </c>
      <c r="B19" s="3" t="s">
        <v>26</v>
      </c>
      <c r="C19" s="3" t="s">
        <v>488</v>
      </c>
      <c r="D19" s="3" t="s">
        <v>437</v>
      </c>
      <c r="E19" s="3" t="s">
        <v>23</v>
      </c>
      <c r="F19" s="3" t="s">
        <v>27</v>
      </c>
      <c r="G19" s="4">
        <v>38264</v>
      </c>
      <c r="H19" s="5" t="s">
        <v>483</v>
      </c>
      <c r="I19" s="35">
        <v>31</v>
      </c>
      <c r="J19" s="39"/>
      <c r="K19" s="39"/>
      <c r="L19" s="39"/>
      <c r="M19" s="39"/>
      <c r="N19" s="39"/>
      <c r="O19" s="39"/>
      <c r="P19" s="39"/>
      <c r="Q19" s="39"/>
      <c r="R19" s="40">
        <f t="shared" si="0"/>
        <v>0</v>
      </c>
      <c r="S19" s="37">
        <v>403687</v>
      </c>
      <c r="T19" s="6">
        <v>320360</v>
      </c>
      <c r="U19" s="6">
        <v>395311</v>
      </c>
      <c r="V19" s="5"/>
      <c r="W19" s="6">
        <v>74951</v>
      </c>
    </row>
    <row r="20" spans="1:23" ht="12.75">
      <c r="A20" s="2" t="s">
        <v>28</v>
      </c>
      <c r="B20" s="3" t="s">
        <v>29</v>
      </c>
      <c r="C20" s="19" t="s">
        <v>488</v>
      </c>
      <c r="D20" s="3" t="s">
        <v>437</v>
      </c>
      <c r="E20" s="3" t="s">
        <v>23</v>
      </c>
      <c r="F20" s="3" t="s">
        <v>12</v>
      </c>
      <c r="G20" s="4">
        <v>36257</v>
      </c>
      <c r="H20" s="5" t="s">
        <v>483</v>
      </c>
      <c r="I20" s="35">
        <v>31</v>
      </c>
      <c r="J20" s="39"/>
      <c r="K20" s="39"/>
      <c r="L20" s="39"/>
      <c r="M20" s="39"/>
      <c r="N20" s="39"/>
      <c r="O20" s="39"/>
      <c r="P20" s="39"/>
      <c r="Q20" s="39"/>
      <c r="R20" s="40">
        <f t="shared" si="0"/>
        <v>0</v>
      </c>
      <c r="S20" s="37">
        <v>271076</v>
      </c>
      <c r="T20" s="6">
        <v>212633</v>
      </c>
      <c r="U20" s="6">
        <v>260836</v>
      </c>
      <c r="V20" s="5"/>
      <c r="W20" s="6">
        <v>48203</v>
      </c>
    </row>
    <row r="21" spans="1:23" ht="12.75">
      <c r="A21" s="2" t="s">
        <v>37</v>
      </c>
      <c r="B21" s="3" t="s">
        <v>38</v>
      </c>
      <c r="C21" s="3" t="s">
        <v>488</v>
      </c>
      <c r="D21" s="3" t="s">
        <v>437</v>
      </c>
      <c r="E21" s="3" t="s">
        <v>23</v>
      </c>
      <c r="F21" s="3" t="s">
        <v>24</v>
      </c>
      <c r="G21" s="7">
        <v>39888</v>
      </c>
      <c r="H21" s="5" t="s">
        <v>483</v>
      </c>
      <c r="I21" s="35">
        <v>31</v>
      </c>
      <c r="J21" s="39"/>
      <c r="K21" s="39"/>
      <c r="L21" s="39"/>
      <c r="M21" s="39"/>
      <c r="N21" s="39"/>
      <c r="O21" s="39"/>
      <c r="P21" s="39"/>
      <c r="Q21" s="39"/>
      <c r="R21" s="40">
        <f t="shared" si="0"/>
        <v>0</v>
      </c>
      <c r="S21" s="37">
        <v>258546</v>
      </c>
      <c r="T21" s="6">
        <v>197124</v>
      </c>
      <c r="U21" s="6">
        <v>243242</v>
      </c>
      <c r="V21" s="5"/>
      <c r="W21" s="6">
        <v>46118</v>
      </c>
    </row>
    <row r="22" spans="1:23" ht="12.75">
      <c r="A22" s="2" t="s">
        <v>41</v>
      </c>
      <c r="B22" s="3" t="s">
        <v>42</v>
      </c>
      <c r="C22" s="19" t="s">
        <v>488</v>
      </c>
      <c r="D22" s="3" t="s">
        <v>437</v>
      </c>
      <c r="E22" s="3" t="s">
        <v>23</v>
      </c>
      <c r="F22" s="3" t="s">
        <v>43</v>
      </c>
      <c r="G22" s="12">
        <v>40336</v>
      </c>
      <c r="H22" s="5" t="s">
        <v>483</v>
      </c>
      <c r="I22" s="35">
        <v>31</v>
      </c>
      <c r="J22" s="39"/>
      <c r="K22" s="39"/>
      <c r="L22" s="39"/>
      <c r="M22" s="39"/>
      <c r="N22" s="39"/>
      <c r="O22" s="39"/>
      <c r="P22" s="39"/>
      <c r="Q22" s="39"/>
      <c r="R22" s="40">
        <f t="shared" si="0"/>
        <v>0</v>
      </c>
      <c r="S22" s="37">
        <v>248418</v>
      </c>
      <c r="T22" s="6">
        <v>202809</v>
      </c>
      <c r="U22" s="6">
        <v>248418</v>
      </c>
      <c r="V22" s="5"/>
      <c r="W22" s="6">
        <v>45609</v>
      </c>
    </row>
    <row r="23" spans="1:23" ht="12.75">
      <c r="A23" s="2" t="s">
        <v>44</v>
      </c>
      <c r="B23" s="3" t="s">
        <v>45</v>
      </c>
      <c r="C23" s="3" t="s">
        <v>488</v>
      </c>
      <c r="D23" s="3" t="s">
        <v>437</v>
      </c>
      <c r="E23" s="3" t="s">
        <v>23</v>
      </c>
      <c r="F23" s="3" t="s">
        <v>24</v>
      </c>
      <c r="G23" s="8">
        <v>39326</v>
      </c>
      <c r="H23" s="5" t="s">
        <v>483</v>
      </c>
      <c r="I23" s="35">
        <v>31</v>
      </c>
      <c r="J23" s="39"/>
      <c r="K23" s="39"/>
      <c r="L23" s="39"/>
      <c r="M23" s="39"/>
      <c r="N23" s="39"/>
      <c r="O23" s="39"/>
      <c r="P23" s="39"/>
      <c r="Q23" s="39"/>
      <c r="R23" s="40">
        <f t="shared" si="0"/>
        <v>0</v>
      </c>
      <c r="S23" s="37">
        <v>328935</v>
      </c>
      <c r="T23" s="6">
        <v>220148</v>
      </c>
      <c r="U23" s="6">
        <v>272259</v>
      </c>
      <c r="V23" s="5"/>
      <c r="W23" s="6">
        <v>52111</v>
      </c>
    </row>
    <row r="24" spans="1:23" ht="12.75">
      <c r="A24" s="2" t="s">
        <v>58</v>
      </c>
      <c r="B24" s="3" t="s">
        <v>59</v>
      </c>
      <c r="C24" s="19" t="s">
        <v>488</v>
      </c>
      <c r="D24" s="3" t="s">
        <v>437</v>
      </c>
      <c r="E24" s="3" t="s">
        <v>23</v>
      </c>
      <c r="F24" s="3" t="s">
        <v>60</v>
      </c>
      <c r="G24" s="12">
        <v>39114</v>
      </c>
      <c r="H24" s="5" t="s">
        <v>483</v>
      </c>
      <c r="I24" s="35">
        <v>31</v>
      </c>
      <c r="J24" s="39"/>
      <c r="K24" s="39"/>
      <c r="L24" s="39"/>
      <c r="M24" s="39"/>
      <c r="N24" s="39"/>
      <c r="O24" s="39"/>
      <c r="P24" s="39"/>
      <c r="Q24" s="39"/>
      <c r="R24" s="40">
        <f t="shared" si="0"/>
        <v>0</v>
      </c>
      <c r="S24" s="37">
        <v>409352</v>
      </c>
      <c r="T24" s="6">
        <v>281919</v>
      </c>
      <c r="U24" s="6">
        <v>347876</v>
      </c>
      <c r="V24" s="5"/>
      <c r="W24" s="6">
        <v>65957</v>
      </c>
    </row>
    <row r="25" spans="1:23" ht="12.75">
      <c r="A25" s="2" t="s">
        <v>204</v>
      </c>
      <c r="B25" s="3" t="s">
        <v>205</v>
      </c>
      <c r="C25" s="3" t="s">
        <v>488</v>
      </c>
      <c r="D25" s="3" t="s">
        <v>437</v>
      </c>
      <c r="E25" s="3" t="s">
        <v>23</v>
      </c>
      <c r="F25" s="3" t="s">
        <v>60</v>
      </c>
      <c r="G25" s="4">
        <v>35508</v>
      </c>
      <c r="H25" s="5" t="s">
        <v>483</v>
      </c>
      <c r="I25" s="35">
        <v>31</v>
      </c>
      <c r="J25" s="39"/>
      <c r="K25" s="39"/>
      <c r="L25" s="39"/>
      <c r="M25" s="39"/>
      <c r="N25" s="39"/>
      <c r="O25" s="39"/>
      <c r="P25" s="39"/>
      <c r="Q25" s="39"/>
      <c r="R25" s="40">
        <f t="shared" si="0"/>
        <v>0</v>
      </c>
      <c r="S25" s="37">
        <v>367942</v>
      </c>
      <c r="T25" s="6">
        <v>295509</v>
      </c>
      <c r="U25" s="6">
        <v>362766</v>
      </c>
      <c r="V25" s="5"/>
      <c r="W25" s="6">
        <v>67257</v>
      </c>
    </row>
    <row r="26" spans="1:23" ht="12.75">
      <c r="A26" s="2" t="s">
        <v>206</v>
      </c>
      <c r="B26" s="3" t="s">
        <v>207</v>
      </c>
      <c r="C26" s="19" t="s">
        <v>488</v>
      </c>
      <c r="D26" s="3" t="s">
        <v>437</v>
      </c>
      <c r="E26" s="3" t="s">
        <v>23</v>
      </c>
      <c r="F26" s="3" t="s">
        <v>24</v>
      </c>
      <c r="G26" s="8">
        <v>39519</v>
      </c>
      <c r="H26" s="5" t="s">
        <v>483</v>
      </c>
      <c r="I26" s="35">
        <v>31</v>
      </c>
      <c r="J26" s="39"/>
      <c r="K26" s="39"/>
      <c r="L26" s="39"/>
      <c r="M26" s="39"/>
      <c r="N26" s="39"/>
      <c r="O26" s="39"/>
      <c r="P26" s="39"/>
      <c r="Q26" s="39"/>
      <c r="R26" s="40">
        <f t="shared" si="0"/>
        <v>0</v>
      </c>
      <c r="S26" s="37">
        <v>220707</v>
      </c>
      <c r="T26" s="6">
        <v>170183</v>
      </c>
      <c r="U26" s="6">
        <v>210467</v>
      </c>
      <c r="V26" s="5"/>
      <c r="W26" s="6">
        <v>40284</v>
      </c>
    </row>
    <row r="27" spans="1:23" ht="12.75">
      <c r="A27" s="2" t="s">
        <v>216</v>
      </c>
      <c r="B27" s="3" t="s">
        <v>217</v>
      </c>
      <c r="C27" s="3" t="s">
        <v>488</v>
      </c>
      <c r="D27" s="3" t="s">
        <v>437</v>
      </c>
      <c r="E27" s="3" t="s">
        <v>23</v>
      </c>
      <c r="F27" s="3" t="s">
        <v>218</v>
      </c>
      <c r="G27" s="8">
        <v>38777</v>
      </c>
      <c r="H27" s="5" t="s">
        <v>483</v>
      </c>
      <c r="I27" s="6">
        <v>31</v>
      </c>
      <c r="S27" s="6">
        <v>343885</v>
      </c>
      <c r="T27" s="6">
        <v>266282</v>
      </c>
      <c r="U27" s="6">
        <v>328581</v>
      </c>
      <c r="V27" s="5"/>
      <c r="W27" s="6">
        <v>62299</v>
      </c>
    </row>
    <row r="28" spans="1:23" ht="12.75">
      <c r="A28" s="2" t="s">
        <v>64</v>
      </c>
      <c r="B28" s="3" t="s">
        <v>65</v>
      </c>
      <c r="C28" s="19" t="s">
        <v>488</v>
      </c>
      <c r="D28" s="3" t="s">
        <v>437</v>
      </c>
      <c r="E28" s="3" t="s">
        <v>23</v>
      </c>
      <c r="F28" s="3" t="s">
        <v>66</v>
      </c>
      <c r="G28" s="8">
        <v>40603</v>
      </c>
      <c r="H28" s="7">
        <v>40968</v>
      </c>
      <c r="I28" s="6">
        <v>31</v>
      </c>
      <c r="S28" s="6">
        <v>284978</v>
      </c>
      <c r="T28" s="6">
        <v>232144</v>
      </c>
      <c r="U28" s="6">
        <v>284978</v>
      </c>
      <c r="V28" s="5"/>
      <c r="W28" s="6">
        <v>52834</v>
      </c>
    </row>
    <row r="29" spans="1:23" ht="12.75">
      <c r="A29" s="2" t="s">
        <v>67</v>
      </c>
      <c r="B29" s="3" t="s">
        <v>68</v>
      </c>
      <c r="C29" s="3" t="s">
        <v>488</v>
      </c>
      <c r="D29" s="3" t="s">
        <v>437</v>
      </c>
      <c r="E29" s="3" t="s">
        <v>23</v>
      </c>
      <c r="F29" s="3" t="s">
        <v>12</v>
      </c>
      <c r="G29" s="7">
        <v>40695</v>
      </c>
      <c r="H29" s="7">
        <v>40968</v>
      </c>
      <c r="I29" s="6">
        <v>31</v>
      </c>
      <c r="S29" s="6">
        <v>210467</v>
      </c>
      <c r="T29" s="6">
        <v>171446</v>
      </c>
      <c r="U29" s="6">
        <v>210467</v>
      </c>
      <c r="V29" s="5"/>
      <c r="W29" s="6">
        <v>39021</v>
      </c>
    </row>
    <row r="30" spans="1:23" ht="12.75">
      <c r="A30" s="2" t="s">
        <v>71</v>
      </c>
      <c r="B30" s="3" t="s">
        <v>72</v>
      </c>
      <c r="C30" s="19" t="s">
        <v>488</v>
      </c>
      <c r="D30" s="3" t="s">
        <v>437</v>
      </c>
      <c r="E30" s="3" t="s">
        <v>23</v>
      </c>
      <c r="F30" s="3" t="s">
        <v>43</v>
      </c>
      <c r="G30" s="8">
        <v>40609</v>
      </c>
      <c r="H30" s="7">
        <v>40968</v>
      </c>
      <c r="I30" s="6">
        <v>31</v>
      </c>
      <c r="S30" s="6">
        <v>342180</v>
      </c>
      <c r="T30" s="6">
        <v>252787</v>
      </c>
      <c r="U30" s="6">
        <v>313476</v>
      </c>
      <c r="V30" s="5"/>
      <c r="W30" s="6">
        <v>60689</v>
      </c>
    </row>
    <row r="31" spans="1:23" ht="12.75">
      <c r="A31" s="2" t="s">
        <v>73</v>
      </c>
      <c r="B31" s="3" t="s">
        <v>74</v>
      </c>
      <c r="C31" s="3" t="s">
        <v>488</v>
      </c>
      <c r="D31" s="3" t="s">
        <v>437</v>
      </c>
      <c r="E31" s="3" t="s">
        <v>23</v>
      </c>
      <c r="F31" s="3" t="s">
        <v>24</v>
      </c>
      <c r="G31" s="8">
        <v>36256</v>
      </c>
      <c r="H31" s="5" t="s">
        <v>483</v>
      </c>
      <c r="I31" s="6">
        <v>31</v>
      </c>
      <c r="S31" s="6">
        <v>534294</v>
      </c>
      <c r="T31" s="6">
        <v>270724</v>
      </c>
      <c r="U31" s="6">
        <v>331607</v>
      </c>
      <c r="V31" s="5"/>
      <c r="W31" s="6">
        <v>60883</v>
      </c>
    </row>
    <row r="32" spans="1:23" ht="12.75">
      <c r="A32" s="2" t="s">
        <v>75</v>
      </c>
      <c r="B32" s="3" t="s">
        <v>76</v>
      </c>
      <c r="C32" s="19" t="s">
        <v>488</v>
      </c>
      <c r="D32" s="3" t="s">
        <v>437</v>
      </c>
      <c r="E32" s="3" t="s">
        <v>23</v>
      </c>
      <c r="F32" s="3" t="s">
        <v>24</v>
      </c>
      <c r="G32" s="8">
        <v>39510</v>
      </c>
      <c r="H32" s="5" t="s">
        <v>483</v>
      </c>
      <c r="I32" s="6">
        <v>31</v>
      </c>
      <c r="S32" s="6">
        <v>327456</v>
      </c>
      <c r="T32" s="6">
        <v>260788</v>
      </c>
      <c r="U32" s="6">
        <v>322280</v>
      </c>
      <c r="V32" s="5"/>
      <c r="W32" s="6">
        <v>61492</v>
      </c>
    </row>
    <row r="33" spans="1:23" ht="12.75">
      <c r="A33" s="2" t="s">
        <v>85</v>
      </c>
      <c r="B33" s="3" t="s">
        <v>86</v>
      </c>
      <c r="C33" s="3" t="s">
        <v>488</v>
      </c>
      <c r="D33" s="3" t="s">
        <v>437</v>
      </c>
      <c r="E33" s="3" t="s">
        <v>23</v>
      </c>
      <c r="F33" s="3" t="s">
        <v>87</v>
      </c>
      <c r="G33" s="4">
        <v>31291</v>
      </c>
      <c r="H33" s="5" t="s">
        <v>483</v>
      </c>
      <c r="I33" s="6">
        <v>31</v>
      </c>
      <c r="S33" s="6">
        <v>319152</v>
      </c>
      <c r="T33" s="6">
        <v>237704</v>
      </c>
      <c r="U33" s="6">
        <v>291161</v>
      </c>
      <c r="V33" s="5"/>
      <c r="W33" s="6">
        <v>53457</v>
      </c>
    </row>
    <row r="34" spans="1:23" ht="12.75">
      <c r="A34" s="2" t="s">
        <v>88</v>
      </c>
      <c r="B34" s="3" t="s">
        <v>89</v>
      </c>
      <c r="C34" s="19" t="s">
        <v>488</v>
      </c>
      <c r="D34" s="3" t="s">
        <v>437</v>
      </c>
      <c r="E34" s="3" t="s">
        <v>23</v>
      </c>
      <c r="F34" s="3" t="s">
        <v>43</v>
      </c>
      <c r="G34" s="4">
        <v>35886</v>
      </c>
      <c r="H34" s="5" t="s">
        <v>483</v>
      </c>
      <c r="I34" s="6">
        <v>31</v>
      </c>
      <c r="S34" s="6">
        <v>417009</v>
      </c>
      <c r="T34" s="6">
        <v>336221</v>
      </c>
      <c r="U34" s="6">
        <v>411833</v>
      </c>
      <c r="V34" s="5"/>
      <c r="W34" s="6">
        <v>75612</v>
      </c>
    </row>
    <row r="35" spans="1:23" ht="12.75">
      <c r="A35" s="2" t="s">
        <v>90</v>
      </c>
      <c r="B35" s="3" t="s">
        <v>91</v>
      </c>
      <c r="C35" s="3" t="s">
        <v>488</v>
      </c>
      <c r="D35" s="3" t="s">
        <v>437</v>
      </c>
      <c r="E35" s="3" t="s">
        <v>23</v>
      </c>
      <c r="F35" s="3" t="s">
        <v>12</v>
      </c>
      <c r="G35" s="8">
        <v>39874</v>
      </c>
      <c r="H35" s="5" t="s">
        <v>483</v>
      </c>
      <c r="I35" s="6">
        <v>31</v>
      </c>
      <c r="S35" s="6">
        <v>155847</v>
      </c>
      <c r="T35" s="6">
        <v>116896</v>
      </c>
      <c r="U35" s="6">
        <v>143501</v>
      </c>
      <c r="V35" s="5"/>
      <c r="W35" s="6">
        <v>26605</v>
      </c>
    </row>
    <row r="36" spans="1:23" ht="12.75">
      <c r="A36" s="2" t="s">
        <v>100</v>
      </c>
      <c r="B36" s="3" t="s">
        <v>101</v>
      </c>
      <c r="C36" s="19" t="s">
        <v>488</v>
      </c>
      <c r="D36" s="3" t="s">
        <v>437</v>
      </c>
      <c r="E36" s="3" t="s">
        <v>23</v>
      </c>
      <c r="F36" s="3" t="s">
        <v>43</v>
      </c>
      <c r="G36" s="8">
        <v>39881</v>
      </c>
      <c r="H36" s="5" t="s">
        <v>483</v>
      </c>
      <c r="I36" s="6">
        <v>31</v>
      </c>
      <c r="S36" s="6">
        <v>226306</v>
      </c>
      <c r="T36" s="6">
        <v>180133</v>
      </c>
      <c r="U36" s="6">
        <v>221130</v>
      </c>
      <c r="V36" s="5"/>
      <c r="W36" s="6">
        <v>40997</v>
      </c>
    </row>
    <row r="37" spans="1:23" ht="12.75">
      <c r="A37" s="2" t="s">
        <v>104</v>
      </c>
      <c r="B37" s="3" t="s">
        <v>105</v>
      </c>
      <c r="C37" s="3" t="s">
        <v>488</v>
      </c>
      <c r="D37" s="3" t="s">
        <v>437</v>
      </c>
      <c r="E37" s="3" t="s">
        <v>23</v>
      </c>
      <c r="F37" s="3" t="s">
        <v>12</v>
      </c>
      <c r="G37" s="4">
        <v>36951</v>
      </c>
      <c r="H37" s="5" t="s">
        <v>483</v>
      </c>
      <c r="I37" s="6">
        <v>31</v>
      </c>
      <c r="S37" s="6">
        <v>271076</v>
      </c>
      <c r="T37" s="6">
        <v>212946</v>
      </c>
      <c r="U37" s="6">
        <v>260836</v>
      </c>
      <c r="V37" s="5"/>
      <c r="W37" s="6">
        <v>47890</v>
      </c>
    </row>
    <row r="38" spans="1:23" ht="12.75">
      <c r="A38" s="2" t="s">
        <v>109</v>
      </c>
      <c r="B38" s="3" t="s">
        <v>110</v>
      </c>
      <c r="C38" s="19" t="s">
        <v>488</v>
      </c>
      <c r="D38" s="3" t="s">
        <v>108</v>
      </c>
      <c r="E38" s="3" t="s">
        <v>23</v>
      </c>
      <c r="F38" s="3" t="s">
        <v>12</v>
      </c>
      <c r="G38" s="7">
        <v>40695</v>
      </c>
      <c r="H38" s="7">
        <v>40968</v>
      </c>
      <c r="I38" s="6">
        <v>31</v>
      </c>
      <c r="S38" s="6">
        <v>219351</v>
      </c>
      <c r="T38" s="6">
        <v>179560</v>
      </c>
      <c r="U38" s="6">
        <v>219351</v>
      </c>
      <c r="V38" s="5"/>
      <c r="W38" s="6">
        <v>39791</v>
      </c>
    </row>
    <row r="39" spans="1:23" ht="12.75">
      <c r="A39" s="2" t="s">
        <v>115</v>
      </c>
      <c r="B39" s="3" t="s">
        <v>116</v>
      </c>
      <c r="C39" s="3" t="s">
        <v>488</v>
      </c>
      <c r="D39" s="3" t="s">
        <v>108</v>
      </c>
      <c r="E39" s="3" t="s">
        <v>23</v>
      </c>
      <c r="F39" s="3" t="s">
        <v>20</v>
      </c>
      <c r="G39" s="7">
        <v>40695</v>
      </c>
      <c r="H39" s="7">
        <v>40968</v>
      </c>
      <c r="I39" s="6">
        <v>31</v>
      </c>
      <c r="S39" s="6">
        <v>252126</v>
      </c>
      <c r="T39" s="6">
        <v>206390</v>
      </c>
      <c r="U39" s="6">
        <v>252126</v>
      </c>
      <c r="V39" s="5"/>
      <c r="W39" s="6">
        <v>45736</v>
      </c>
    </row>
    <row r="40" spans="1:23" ht="12.75">
      <c r="A40" s="2" t="s">
        <v>117</v>
      </c>
      <c r="B40" s="3" t="s">
        <v>118</v>
      </c>
      <c r="C40" s="19" t="s">
        <v>488</v>
      </c>
      <c r="D40" s="3" t="s">
        <v>108</v>
      </c>
      <c r="E40" s="3" t="s">
        <v>23</v>
      </c>
      <c r="F40" s="3" t="s">
        <v>12</v>
      </c>
      <c r="G40" s="4">
        <v>38420</v>
      </c>
      <c r="H40" s="5" t="s">
        <v>483</v>
      </c>
      <c r="I40" s="6">
        <v>31</v>
      </c>
      <c r="S40" s="6">
        <v>247673</v>
      </c>
      <c r="T40" s="6">
        <v>196500</v>
      </c>
      <c r="U40" s="6">
        <v>242832</v>
      </c>
      <c r="V40" s="5"/>
      <c r="W40" s="6">
        <v>46332</v>
      </c>
    </row>
    <row r="41" spans="1:23" ht="12.75">
      <c r="A41" s="2" t="s">
        <v>286</v>
      </c>
      <c r="B41" s="3" t="s">
        <v>287</v>
      </c>
      <c r="C41" s="3" t="s">
        <v>488</v>
      </c>
      <c r="D41" s="3" t="s">
        <v>108</v>
      </c>
      <c r="E41" s="3" t="s">
        <v>23</v>
      </c>
      <c r="F41" s="3" t="s">
        <v>12</v>
      </c>
      <c r="G41" s="11">
        <v>38432</v>
      </c>
      <c r="H41" s="5" t="s">
        <v>483</v>
      </c>
      <c r="I41" s="6">
        <v>31</v>
      </c>
      <c r="S41" s="6">
        <v>326117</v>
      </c>
      <c r="T41" s="6">
        <v>251634</v>
      </c>
      <c r="U41" s="6">
        <v>310813</v>
      </c>
      <c r="V41" s="5"/>
      <c r="W41" s="6">
        <v>59179</v>
      </c>
    </row>
    <row r="42" spans="1:23" ht="12.75">
      <c r="A42" s="2" t="s">
        <v>314</v>
      </c>
      <c r="B42" s="3" t="s">
        <v>315</v>
      </c>
      <c r="C42" s="19" t="s">
        <v>488</v>
      </c>
      <c r="D42" s="3" t="s">
        <v>464</v>
      </c>
      <c r="E42" s="3" t="s">
        <v>23</v>
      </c>
      <c r="F42" s="3" t="s">
        <v>24</v>
      </c>
      <c r="G42" s="8">
        <v>39972</v>
      </c>
      <c r="H42" s="5" t="s">
        <v>483</v>
      </c>
      <c r="I42" s="6">
        <v>31</v>
      </c>
      <c r="S42" s="6">
        <v>472907</v>
      </c>
      <c r="T42" s="6">
        <v>381014</v>
      </c>
      <c r="U42" s="6">
        <v>467731</v>
      </c>
      <c r="V42" s="5"/>
      <c r="W42" s="6">
        <v>86717</v>
      </c>
    </row>
    <row r="43" spans="1:23" ht="12.75">
      <c r="A43" s="2" t="s">
        <v>318</v>
      </c>
      <c r="B43" s="3" t="s">
        <v>319</v>
      </c>
      <c r="C43" s="3" t="s">
        <v>488</v>
      </c>
      <c r="D43" s="3" t="s">
        <v>464</v>
      </c>
      <c r="E43" s="3" t="s">
        <v>23</v>
      </c>
      <c r="F43" s="3" t="s">
        <v>12</v>
      </c>
      <c r="G43" s="8">
        <v>39904</v>
      </c>
      <c r="H43" s="5" t="s">
        <v>483</v>
      </c>
      <c r="I43" s="6">
        <v>31</v>
      </c>
      <c r="S43" s="6">
        <v>243348</v>
      </c>
      <c r="T43" s="6">
        <v>190309</v>
      </c>
      <c r="U43" s="6">
        <v>233108</v>
      </c>
      <c r="V43" s="5"/>
      <c r="W43" s="6">
        <v>42799</v>
      </c>
    </row>
    <row r="44" spans="1:23" ht="12.75">
      <c r="A44" s="2" t="s">
        <v>320</v>
      </c>
      <c r="B44" s="3" t="s">
        <v>321</v>
      </c>
      <c r="C44" s="19" t="s">
        <v>488</v>
      </c>
      <c r="D44" s="3" t="s">
        <v>464</v>
      </c>
      <c r="E44" s="3" t="s">
        <v>23</v>
      </c>
      <c r="F44" s="3" t="s">
        <v>24</v>
      </c>
      <c r="G44" s="4">
        <v>38412</v>
      </c>
      <c r="H44" s="5" t="s">
        <v>483</v>
      </c>
      <c r="I44" s="6">
        <v>31</v>
      </c>
      <c r="S44" s="6">
        <v>204552</v>
      </c>
      <c r="T44" s="6">
        <v>155764</v>
      </c>
      <c r="U44" s="6">
        <v>192206</v>
      </c>
      <c r="V44" s="5"/>
      <c r="W44" s="6">
        <v>36442</v>
      </c>
    </row>
    <row r="45" spans="1:23" ht="12.75">
      <c r="A45" s="2" t="s">
        <v>455</v>
      </c>
      <c r="B45" s="3" t="s">
        <v>300</v>
      </c>
      <c r="C45" s="3" t="s">
        <v>488</v>
      </c>
      <c r="D45" s="3" t="s">
        <v>462</v>
      </c>
      <c r="E45" s="3" t="s">
        <v>23</v>
      </c>
      <c r="F45" s="3" t="s">
        <v>12</v>
      </c>
      <c r="G45" s="4">
        <v>35891</v>
      </c>
      <c r="H45" s="5" t="s">
        <v>483</v>
      </c>
      <c r="I45" s="6">
        <v>31</v>
      </c>
      <c r="S45" s="6">
        <v>183018</v>
      </c>
      <c r="T45" s="6">
        <v>145190</v>
      </c>
      <c r="U45" s="6">
        <v>177842</v>
      </c>
      <c r="V45" s="5"/>
      <c r="W45" s="6">
        <v>32652</v>
      </c>
    </row>
    <row r="46" spans="1:23" ht="12.75">
      <c r="A46" s="2" t="s">
        <v>303</v>
      </c>
      <c r="B46" s="3" t="s">
        <v>304</v>
      </c>
      <c r="C46" s="19" t="s">
        <v>488</v>
      </c>
      <c r="D46" s="3" t="s">
        <v>462</v>
      </c>
      <c r="E46" s="3" t="s">
        <v>23</v>
      </c>
      <c r="F46" s="3" t="s">
        <v>24</v>
      </c>
      <c r="G46" s="8">
        <v>39510</v>
      </c>
      <c r="H46" s="5" t="s">
        <v>483</v>
      </c>
      <c r="I46" s="6">
        <v>31</v>
      </c>
      <c r="S46" s="6">
        <v>451387</v>
      </c>
      <c r="T46" s="6">
        <v>361609</v>
      </c>
      <c r="U46" s="6">
        <v>446211</v>
      </c>
      <c r="V46" s="5"/>
      <c r="W46" s="6">
        <v>84602</v>
      </c>
    </row>
    <row r="47" spans="1:23" ht="12.75">
      <c r="A47" s="2" t="s">
        <v>305</v>
      </c>
      <c r="B47" s="3" t="s">
        <v>306</v>
      </c>
      <c r="C47" s="3" t="s">
        <v>488</v>
      </c>
      <c r="D47" s="3" t="s">
        <v>462</v>
      </c>
      <c r="E47" s="3" t="s">
        <v>23</v>
      </c>
      <c r="F47" s="3" t="s">
        <v>307</v>
      </c>
      <c r="G47" s="8">
        <v>39875</v>
      </c>
      <c r="H47" s="5" t="s">
        <v>483</v>
      </c>
      <c r="I47" s="6">
        <v>31</v>
      </c>
      <c r="S47" s="6">
        <v>294085</v>
      </c>
      <c r="T47" s="6">
        <v>235865</v>
      </c>
      <c r="U47" s="6">
        <v>288909</v>
      </c>
      <c r="V47" s="5"/>
      <c r="W47" s="6">
        <v>53044</v>
      </c>
    </row>
    <row r="48" spans="1:23" ht="12.75">
      <c r="A48" s="2" t="s">
        <v>383</v>
      </c>
      <c r="B48" s="3" t="s">
        <v>384</v>
      </c>
      <c r="C48" s="19" t="s">
        <v>488</v>
      </c>
      <c r="D48" s="3" t="s">
        <v>471</v>
      </c>
      <c r="E48" s="3" t="s">
        <v>23</v>
      </c>
      <c r="F48" s="3" t="s">
        <v>27</v>
      </c>
      <c r="G48" s="8">
        <v>39686</v>
      </c>
      <c r="H48" s="5" t="s">
        <v>483</v>
      </c>
      <c r="I48" s="6">
        <v>31</v>
      </c>
      <c r="S48" s="6">
        <v>514947</v>
      </c>
      <c r="T48" s="6">
        <v>412200</v>
      </c>
      <c r="U48" s="6">
        <v>509771</v>
      </c>
      <c r="V48" s="5"/>
      <c r="W48" s="6">
        <v>97571</v>
      </c>
    </row>
    <row r="49" spans="1:23" ht="12.75">
      <c r="A49" s="2" t="s">
        <v>389</v>
      </c>
      <c r="B49" s="3" t="s">
        <v>390</v>
      </c>
      <c r="C49" s="3" t="s">
        <v>488</v>
      </c>
      <c r="D49" s="3" t="s">
        <v>471</v>
      </c>
      <c r="E49" s="3" t="s">
        <v>23</v>
      </c>
      <c r="F49" s="3" t="s">
        <v>24</v>
      </c>
      <c r="G49" s="4">
        <v>38443</v>
      </c>
      <c r="H49" s="5" t="s">
        <v>483</v>
      </c>
      <c r="I49" s="6">
        <v>31</v>
      </c>
      <c r="S49" s="6">
        <v>175590</v>
      </c>
      <c r="T49" s="6">
        <v>137899</v>
      </c>
      <c r="U49" s="6">
        <v>170414</v>
      </c>
      <c r="V49" s="5"/>
      <c r="W49" s="6">
        <v>32515</v>
      </c>
    </row>
    <row r="50" spans="1:23" ht="12.75">
      <c r="A50" s="2" t="s">
        <v>397</v>
      </c>
      <c r="B50" s="3" t="s">
        <v>398</v>
      </c>
      <c r="C50" s="19" t="s">
        <v>488</v>
      </c>
      <c r="D50" s="3" t="s">
        <v>471</v>
      </c>
      <c r="E50" s="3" t="s">
        <v>23</v>
      </c>
      <c r="F50" s="3" t="s">
        <v>12</v>
      </c>
      <c r="G50" s="8">
        <v>39510</v>
      </c>
      <c r="H50" s="5" t="s">
        <v>483</v>
      </c>
      <c r="I50" s="6">
        <v>31</v>
      </c>
      <c r="S50" s="6">
        <v>248870</v>
      </c>
      <c r="T50" s="6">
        <v>197051</v>
      </c>
      <c r="U50" s="6">
        <v>243694</v>
      </c>
      <c r="V50" s="5"/>
      <c r="W50" s="6">
        <v>46643</v>
      </c>
    </row>
    <row r="51" spans="1:23" ht="12.75">
      <c r="A51" s="2" t="s">
        <v>152</v>
      </c>
      <c r="B51" s="3" t="s">
        <v>153</v>
      </c>
      <c r="C51" s="3" t="s">
        <v>488</v>
      </c>
      <c r="D51" s="3" t="s">
        <v>459</v>
      </c>
      <c r="E51" s="3" t="s">
        <v>23</v>
      </c>
      <c r="F51" s="3" t="s">
        <v>24</v>
      </c>
      <c r="G51" s="7">
        <v>39553</v>
      </c>
      <c r="H51" s="5" t="s">
        <v>483</v>
      </c>
      <c r="I51" s="6">
        <v>31</v>
      </c>
      <c r="S51" s="6">
        <v>231834</v>
      </c>
      <c r="T51" s="6">
        <v>179180</v>
      </c>
      <c r="U51" s="6">
        <v>221594</v>
      </c>
      <c r="V51" s="5"/>
      <c r="W51" s="6">
        <v>42414</v>
      </c>
    </row>
    <row r="52" spans="1:23" ht="12.75">
      <c r="A52" s="2" t="s">
        <v>156</v>
      </c>
      <c r="B52" s="3" t="s">
        <v>157</v>
      </c>
      <c r="C52" s="19" t="s">
        <v>488</v>
      </c>
      <c r="D52" s="3" t="s">
        <v>459</v>
      </c>
      <c r="E52" s="3" t="s">
        <v>23</v>
      </c>
      <c r="F52" s="3" t="s">
        <v>158</v>
      </c>
      <c r="G52" s="8">
        <v>39142</v>
      </c>
      <c r="H52" s="5" t="s">
        <v>483</v>
      </c>
      <c r="I52" s="6">
        <v>31</v>
      </c>
      <c r="S52" s="6">
        <v>417533</v>
      </c>
      <c r="T52" s="6">
        <v>293954</v>
      </c>
      <c r="U52" s="6">
        <v>360857</v>
      </c>
      <c r="V52" s="5"/>
      <c r="W52" s="6">
        <v>66903</v>
      </c>
    </row>
    <row r="53" spans="1:23" ht="12.75">
      <c r="A53" s="2" t="s">
        <v>167</v>
      </c>
      <c r="B53" s="3" t="s">
        <v>168</v>
      </c>
      <c r="C53" s="3" t="s">
        <v>488</v>
      </c>
      <c r="D53" s="3" t="s">
        <v>459</v>
      </c>
      <c r="E53" s="3" t="s">
        <v>23</v>
      </c>
      <c r="F53" s="3" t="s">
        <v>169</v>
      </c>
      <c r="G53" s="7">
        <v>40695</v>
      </c>
      <c r="H53" s="7">
        <v>40968</v>
      </c>
      <c r="I53" s="6">
        <v>31</v>
      </c>
      <c r="S53" s="6">
        <v>284274</v>
      </c>
      <c r="T53" s="6">
        <v>232707</v>
      </c>
      <c r="U53" s="6">
        <v>284274</v>
      </c>
      <c r="V53" s="5"/>
      <c r="W53" s="6">
        <v>51567</v>
      </c>
    </row>
    <row r="54" spans="1:23" ht="12.75">
      <c r="A54" s="2" t="s">
        <v>170</v>
      </c>
      <c r="B54" s="3" t="s">
        <v>171</v>
      </c>
      <c r="C54" s="19" t="s">
        <v>488</v>
      </c>
      <c r="D54" s="3" t="s">
        <v>459</v>
      </c>
      <c r="E54" s="3" t="s">
        <v>23</v>
      </c>
      <c r="F54" s="3" t="s">
        <v>20</v>
      </c>
      <c r="G54" s="4">
        <v>35591</v>
      </c>
      <c r="H54" s="5" t="s">
        <v>483</v>
      </c>
      <c r="I54" s="6">
        <v>31</v>
      </c>
      <c r="S54" s="6">
        <v>349510</v>
      </c>
      <c r="T54" s="6">
        <v>279397</v>
      </c>
      <c r="U54" s="6">
        <v>342734</v>
      </c>
      <c r="V54" s="5"/>
      <c r="W54" s="6">
        <v>63337</v>
      </c>
    </row>
    <row r="55" spans="1:23" ht="12.75">
      <c r="A55" s="2" t="s">
        <v>184</v>
      </c>
      <c r="B55" s="3" t="s">
        <v>185</v>
      </c>
      <c r="C55" s="3" t="s">
        <v>488</v>
      </c>
      <c r="D55" s="3" t="s">
        <v>459</v>
      </c>
      <c r="E55" s="3" t="s">
        <v>23</v>
      </c>
      <c r="F55" s="3" t="s">
        <v>24</v>
      </c>
      <c r="G55" s="4">
        <v>38777</v>
      </c>
      <c r="H55" s="5" t="s">
        <v>483</v>
      </c>
      <c r="I55" s="6">
        <v>31</v>
      </c>
      <c r="S55" s="6">
        <v>404261</v>
      </c>
      <c r="T55" s="6">
        <v>323099</v>
      </c>
      <c r="U55" s="6">
        <v>399085</v>
      </c>
      <c r="V55" s="5"/>
      <c r="W55" s="6">
        <v>75986</v>
      </c>
    </row>
    <row r="56" spans="1:23" ht="12.75">
      <c r="A56" s="2" t="s">
        <v>192</v>
      </c>
      <c r="B56" s="3" t="s">
        <v>193</v>
      </c>
      <c r="C56" s="19" t="s">
        <v>488</v>
      </c>
      <c r="D56" s="3" t="s">
        <v>459</v>
      </c>
      <c r="E56" s="3" t="s">
        <v>23</v>
      </c>
      <c r="F56" s="3" t="s">
        <v>24</v>
      </c>
      <c r="G56" s="4">
        <v>37096</v>
      </c>
      <c r="H56" s="5" t="s">
        <v>483</v>
      </c>
      <c r="I56" s="6">
        <v>31</v>
      </c>
      <c r="S56" s="6">
        <v>396983</v>
      </c>
      <c r="T56" s="6">
        <v>314553</v>
      </c>
      <c r="U56" s="6">
        <v>391807</v>
      </c>
      <c r="V56" s="5"/>
      <c r="W56" s="6">
        <v>77254</v>
      </c>
    </row>
    <row r="57" spans="1:23" ht="12.75">
      <c r="A57" s="2" t="s">
        <v>196</v>
      </c>
      <c r="B57" s="3" t="s">
        <v>197</v>
      </c>
      <c r="C57" s="3" t="s">
        <v>488</v>
      </c>
      <c r="D57" s="3" t="s">
        <v>459</v>
      </c>
      <c r="E57" s="3" t="s">
        <v>23</v>
      </c>
      <c r="F57" s="3" t="s">
        <v>66</v>
      </c>
      <c r="G57" s="7">
        <v>40695</v>
      </c>
      <c r="H57" s="7">
        <v>40968</v>
      </c>
      <c r="I57" s="6">
        <v>31</v>
      </c>
      <c r="S57" s="6">
        <v>317185</v>
      </c>
      <c r="T57" s="6">
        <v>258950</v>
      </c>
      <c r="U57" s="6">
        <v>317185</v>
      </c>
      <c r="V57" s="5"/>
      <c r="W57" s="6">
        <v>58235</v>
      </c>
    </row>
    <row r="58" spans="1:23" ht="12.75">
      <c r="A58" s="2" t="s">
        <v>198</v>
      </c>
      <c r="B58" s="3" t="s">
        <v>199</v>
      </c>
      <c r="C58" s="19" t="s">
        <v>488</v>
      </c>
      <c r="D58" s="3" t="s">
        <v>459</v>
      </c>
      <c r="E58" s="3" t="s">
        <v>23</v>
      </c>
      <c r="F58" s="3" t="s">
        <v>9</v>
      </c>
      <c r="G58" s="4">
        <v>33025</v>
      </c>
      <c r="H58" s="5" t="s">
        <v>483</v>
      </c>
      <c r="I58" s="6">
        <v>31</v>
      </c>
      <c r="S58" s="6">
        <v>287267</v>
      </c>
      <c r="T58" s="6">
        <v>222031</v>
      </c>
      <c r="U58" s="6">
        <v>271963</v>
      </c>
      <c r="V58" s="5"/>
      <c r="W58" s="6">
        <v>49932</v>
      </c>
    </row>
    <row r="59" spans="1:23" ht="12.75">
      <c r="A59" s="2" t="s">
        <v>200</v>
      </c>
      <c r="B59" s="3" t="s">
        <v>201</v>
      </c>
      <c r="C59" s="3" t="s">
        <v>488</v>
      </c>
      <c r="D59" s="3" t="s">
        <v>459</v>
      </c>
      <c r="E59" s="3" t="s">
        <v>23</v>
      </c>
      <c r="F59" s="3" t="s">
        <v>43</v>
      </c>
      <c r="G59" s="8">
        <v>39524</v>
      </c>
      <c r="H59" s="5" t="s">
        <v>483</v>
      </c>
      <c r="I59" s="6">
        <v>31</v>
      </c>
      <c r="S59" s="6">
        <v>271306</v>
      </c>
      <c r="T59" s="6">
        <v>212925</v>
      </c>
      <c r="U59" s="6">
        <v>261066</v>
      </c>
      <c r="V59" s="5"/>
      <c r="W59" s="6">
        <v>48141</v>
      </c>
    </row>
    <row r="60" spans="1:23" ht="12.75">
      <c r="A60" s="2" t="s">
        <v>288</v>
      </c>
      <c r="B60" s="3" t="s">
        <v>289</v>
      </c>
      <c r="C60" s="19" t="s">
        <v>488</v>
      </c>
      <c r="D60" s="3" t="s">
        <v>456</v>
      </c>
      <c r="E60" s="3" t="s">
        <v>23</v>
      </c>
      <c r="F60" s="3" t="s">
        <v>12</v>
      </c>
      <c r="G60" s="8">
        <v>40606</v>
      </c>
      <c r="H60" s="7">
        <v>40968</v>
      </c>
      <c r="I60" s="6">
        <v>31</v>
      </c>
      <c r="S60" s="6">
        <v>143500</v>
      </c>
      <c r="T60" s="6">
        <v>117153</v>
      </c>
      <c r="U60" s="6">
        <v>143500</v>
      </c>
      <c r="V60" s="5"/>
      <c r="W60" s="6">
        <v>26347</v>
      </c>
    </row>
    <row r="61" spans="1:23" ht="12.75">
      <c r="A61" s="2" t="s">
        <v>354</v>
      </c>
      <c r="B61" s="3" t="s">
        <v>355</v>
      </c>
      <c r="C61" s="3" t="s">
        <v>488</v>
      </c>
      <c r="D61" s="3" t="s">
        <v>468</v>
      </c>
      <c r="E61" s="3" t="s">
        <v>23</v>
      </c>
      <c r="F61" s="3" t="s">
        <v>60</v>
      </c>
      <c r="G61" s="8">
        <v>38152</v>
      </c>
      <c r="H61" s="5" t="s">
        <v>483</v>
      </c>
      <c r="I61" s="6">
        <v>31</v>
      </c>
      <c r="S61" s="6">
        <v>179777</v>
      </c>
      <c r="T61" s="6">
        <v>124065</v>
      </c>
      <c r="U61" s="6">
        <v>153091</v>
      </c>
      <c r="V61" s="5"/>
      <c r="W61" s="6">
        <v>29026</v>
      </c>
    </row>
    <row r="62" spans="1:23" ht="12.75">
      <c r="A62" s="2" t="s">
        <v>381</v>
      </c>
      <c r="B62" s="3" t="s">
        <v>382</v>
      </c>
      <c r="C62" s="19" t="s">
        <v>488</v>
      </c>
      <c r="D62" s="3" t="s">
        <v>470</v>
      </c>
      <c r="E62" s="3" t="s">
        <v>23</v>
      </c>
      <c r="F62" s="3" t="s">
        <v>12</v>
      </c>
      <c r="G62" s="4">
        <v>35856</v>
      </c>
      <c r="H62" s="5" t="s">
        <v>483</v>
      </c>
      <c r="I62" s="6">
        <v>31</v>
      </c>
      <c r="S62" s="6">
        <v>313626</v>
      </c>
      <c r="T62" s="6">
        <v>143412</v>
      </c>
      <c r="U62" s="6">
        <v>177842</v>
      </c>
      <c r="V62" s="5"/>
      <c r="W62" s="6">
        <v>34430</v>
      </c>
    </row>
    <row r="63" spans="1:23" ht="12.75">
      <c r="A63" s="2" t="s">
        <v>366</v>
      </c>
      <c r="B63" s="3" t="s">
        <v>367</v>
      </c>
      <c r="C63" s="3" t="s">
        <v>488</v>
      </c>
      <c r="D63" s="3" t="s">
        <v>365</v>
      </c>
      <c r="E63" s="3" t="s">
        <v>23</v>
      </c>
      <c r="F63" s="3" t="s">
        <v>12</v>
      </c>
      <c r="G63" s="4">
        <v>35870</v>
      </c>
      <c r="H63" s="5" t="s">
        <v>483</v>
      </c>
      <c r="I63" s="6">
        <v>31</v>
      </c>
      <c r="S63" s="6">
        <v>188413</v>
      </c>
      <c r="T63" s="6">
        <v>149594</v>
      </c>
      <c r="U63" s="6">
        <v>183237</v>
      </c>
      <c r="V63" s="5"/>
      <c r="W63" s="6">
        <v>33643</v>
      </c>
    </row>
    <row r="64" spans="1:23" ht="12.75">
      <c r="A64" s="2" t="s">
        <v>330</v>
      </c>
      <c r="B64" s="3" t="s">
        <v>331</v>
      </c>
      <c r="C64" s="19" t="s">
        <v>488</v>
      </c>
      <c r="D64" s="3" t="s">
        <v>465</v>
      </c>
      <c r="E64" s="3" t="s">
        <v>23</v>
      </c>
      <c r="F64" s="3" t="s">
        <v>12</v>
      </c>
      <c r="G64" s="4">
        <v>37313</v>
      </c>
      <c r="H64" s="5" t="s">
        <v>483</v>
      </c>
      <c r="I64" s="6">
        <v>31</v>
      </c>
      <c r="S64" s="6">
        <v>190741</v>
      </c>
      <c r="T64" s="6">
        <v>138555</v>
      </c>
      <c r="U64" s="6">
        <v>171225</v>
      </c>
      <c r="V64" s="5"/>
      <c r="W64" s="6">
        <v>32670</v>
      </c>
    </row>
    <row r="65" spans="1:23" ht="12.75">
      <c r="A65" s="2" t="s">
        <v>340</v>
      </c>
      <c r="B65" s="3" t="s">
        <v>341</v>
      </c>
      <c r="C65" s="3" t="s">
        <v>488</v>
      </c>
      <c r="D65" s="3" t="s">
        <v>466</v>
      </c>
      <c r="E65" s="3" t="s">
        <v>23</v>
      </c>
      <c r="F65" s="3" t="s">
        <v>12</v>
      </c>
      <c r="G65" s="4">
        <v>36234</v>
      </c>
      <c r="H65" s="5" t="s">
        <v>483</v>
      </c>
      <c r="I65" s="6">
        <v>31</v>
      </c>
      <c r="S65" s="6">
        <v>183018</v>
      </c>
      <c r="T65" s="6">
        <v>144870</v>
      </c>
      <c r="U65" s="6">
        <v>177842</v>
      </c>
      <c r="V65" s="5"/>
      <c r="W65" s="6">
        <v>32972</v>
      </c>
    </row>
    <row r="66" spans="1:23" ht="12.75">
      <c r="A66" s="2" t="s">
        <v>344</v>
      </c>
      <c r="B66" s="3" t="s">
        <v>345</v>
      </c>
      <c r="C66" s="19" t="s">
        <v>488</v>
      </c>
      <c r="D66" s="3" t="s">
        <v>346</v>
      </c>
      <c r="E66" s="3" t="s">
        <v>23</v>
      </c>
      <c r="F66" s="3" t="s">
        <v>12</v>
      </c>
      <c r="G66" s="4">
        <v>38121</v>
      </c>
      <c r="H66" s="5" t="s">
        <v>483</v>
      </c>
      <c r="I66" s="6">
        <v>31</v>
      </c>
      <c r="S66" s="6">
        <v>115160</v>
      </c>
      <c r="T66" s="6">
        <v>83197</v>
      </c>
      <c r="U66" s="6">
        <v>102814</v>
      </c>
      <c r="V66" s="5"/>
      <c r="W66" s="6">
        <v>19617</v>
      </c>
    </row>
    <row r="67" spans="1:23" ht="12.75">
      <c r="A67" s="2" t="s">
        <v>294</v>
      </c>
      <c r="B67" s="3" t="s">
        <v>295</v>
      </c>
      <c r="C67" s="3" t="s">
        <v>488</v>
      </c>
      <c r="D67" s="3" t="s">
        <v>457</v>
      </c>
      <c r="E67" s="3" t="s">
        <v>23</v>
      </c>
      <c r="F67" s="3" t="s">
        <v>43</v>
      </c>
      <c r="G67" s="8">
        <v>39542</v>
      </c>
      <c r="H67" s="5" t="s">
        <v>483</v>
      </c>
      <c r="I67" s="6">
        <v>31</v>
      </c>
      <c r="S67" s="6">
        <v>165848</v>
      </c>
      <c r="T67" s="6">
        <v>135399</v>
      </c>
      <c r="U67" s="6">
        <v>165848</v>
      </c>
      <c r="V67" s="5"/>
      <c r="W67" s="6">
        <v>30449</v>
      </c>
    </row>
    <row r="68" spans="1:23" ht="12.75">
      <c r="A68" s="2" t="s">
        <v>296</v>
      </c>
      <c r="B68" s="3" t="s">
        <v>297</v>
      </c>
      <c r="C68" s="19" t="s">
        <v>488</v>
      </c>
      <c r="D68" s="3" t="s">
        <v>457</v>
      </c>
      <c r="E68" s="3" t="s">
        <v>23</v>
      </c>
      <c r="F68" s="3" t="s">
        <v>12</v>
      </c>
      <c r="G68" s="4">
        <v>37096</v>
      </c>
      <c r="H68" s="5" t="s">
        <v>483</v>
      </c>
      <c r="I68" s="6">
        <v>31</v>
      </c>
      <c r="S68" s="6">
        <v>197358</v>
      </c>
      <c r="T68" s="6">
        <v>145190</v>
      </c>
      <c r="U68" s="6">
        <v>177842</v>
      </c>
      <c r="V68" s="5"/>
      <c r="W68" s="6">
        <v>32652</v>
      </c>
    </row>
    <row r="69" spans="1:23" ht="12.75">
      <c r="A69" s="2" t="s">
        <v>356</v>
      </c>
      <c r="B69" s="3" t="s">
        <v>357</v>
      </c>
      <c r="C69" s="3" t="s">
        <v>488</v>
      </c>
      <c r="D69" s="3" t="s">
        <v>469</v>
      </c>
      <c r="E69" s="3" t="s">
        <v>23</v>
      </c>
      <c r="F69" s="3" t="s">
        <v>12</v>
      </c>
      <c r="G69" s="7">
        <v>40603</v>
      </c>
      <c r="H69" s="7">
        <v>40968</v>
      </c>
      <c r="I69" s="6">
        <v>31</v>
      </c>
      <c r="S69" s="6">
        <v>161842</v>
      </c>
      <c r="T69" s="6">
        <v>132128</v>
      </c>
      <c r="U69" s="6">
        <v>161842</v>
      </c>
      <c r="V69" s="5"/>
      <c r="W69" s="6">
        <v>29714</v>
      </c>
    </row>
    <row r="70" spans="1:23" ht="12.75">
      <c r="A70" s="2" t="s">
        <v>535</v>
      </c>
      <c r="B70" s="3" t="s">
        <v>536</v>
      </c>
      <c r="C70" s="19" t="s">
        <v>488</v>
      </c>
      <c r="D70" s="3" t="s">
        <v>469</v>
      </c>
      <c r="E70" s="3" t="s">
        <v>23</v>
      </c>
      <c r="F70" s="3" t="s">
        <v>12</v>
      </c>
      <c r="G70" s="4">
        <v>37096</v>
      </c>
      <c r="H70" s="5" t="s">
        <v>483</v>
      </c>
      <c r="I70" s="6">
        <v>31</v>
      </c>
      <c r="S70" s="6">
        <v>163385</v>
      </c>
      <c r="T70" s="6">
        <v>117196</v>
      </c>
      <c r="U70" s="6">
        <v>143869</v>
      </c>
      <c r="V70" s="5"/>
      <c r="W70" s="6">
        <v>26673</v>
      </c>
    </row>
    <row r="71" spans="1:23" ht="12.75">
      <c r="A71" s="2" t="s">
        <v>543</v>
      </c>
      <c r="B71" s="3" t="s">
        <v>544</v>
      </c>
      <c r="C71" s="3" t="s">
        <v>488</v>
      </c>
      <c r="D71" s="3" t="s">
        <v>469</v>
      </c>
      <c r="E71" s="3" t="s">
        <v>23</v>
      </c>
      <c r="F71" s="3" t="s">
        <v>169</v>
      </c>
      <c r="G71" s="4">
        <v>35492</v>
      </c>
      <c r="H71" s="5" t="s">
        <v>483</v>
      </c>
      <c r="I71" s="6">
        <v>31</v>
      </c>
      <c r="S71" s="6">
        <v>292245</v>
      </c>
      <c r="T71" s="6">
        <v>226095</v>
      </c>
      <c r="U71" s="6">
        <v>276941</v>
      </c>
      <c r="V71" s="5"/>
      <c r="W71" s="6">
        <v>50846</v>
      </c>
    </row>
    <row r="72" spans="1:23" ht="12.75">
      <c r="A72" s="2" t="s">
        <v>377</v>
      </c>
      <c r="B72" s="3" t="s">
        <v>378</v>
      </c>
      <c r="C72" s="19" t="s">
        <v>488</v>
      </c>
      <c r="D72" s="3" t="s">
        <v>469</v>
      </c>
      <c r="E72" s="3" t="s">
        <v>23</v>
      </c>
      <c r="F72" s="3" t="s">
        <v>169</v>
      </c>
      <c r="G72" s="8">
        <v>40274</v>
      </c>
      <c r="H72" s="5" t="s">
        <v>484</v>
      </c>
      <c r="I72" s="6">
        <v>31</v>
      </c>
      <c r="S72" s="6">
        <v>178075</v>
      </c>
      <c r="T72" s="6">
        <v>145381</v>
      </c>
      <c r="U72" s="6">
        <v>178075</v>
      </c>
      <c r="V72" s="5"/>
      <c r="W72" s="6">
        <v>32694</v>
      </c>
    </row>
    <row r="73" spans="1:23" ht="12.75">
      <c r="A73" s="2" t="s">
        <v>358</v>
      </c>
      <c r="B73" s="3" t="s">
        <v>359</v>
      </c>
      <c r="C73" s="3" t="s">
        <v>488</v>
      </c>
      <c r="D73" s="3" t="s">
        <v>460</v>
      </c>
      <c r="E73" s="3" t="s">
        <v>23</v>
      </c>
      <c r="F73" s="3" t="s">
        <v>12</v>
      </c>
      <c r="G73" s="4">
        <v>35856</v>
      </c>
      <c r="H73" s="5" t="s">
        <v>483</v>
      </c>
      <c r="I73" s="6">
        <v>31</v>
      </c>
      <c r="S73" s="6">
        <v>194205</v>
      </c>
      <c r="T73" s="6">
        <v>148470</v>
      </c>
      <c r="U73" s="6">
        <v>181859</v>
      </c>
      <c r="V73" s="5"/>
      <c r="W73" s="6">
        <v>33389</v>
      </c>
    </row>
    <row r="74" spans="1:23" ht="12.75">
      <c r="A74" s="2" t="s">
        <v>421</v>
      </c>
      <c r="B74" s="3" t="s">
        <v>422</v>
      </c>
      <c r="C74" s="19" t="s">
        <v>488</v>
      </c>
      <c r="D74" s="3" t="s">
        <v>474</v>
      </c>
      <c r="E74" s="3" t="s">
        <v>23</v>
      </c>
      <c r="F74" s="3" t="s">
        <v>24</v>
      </c>
      <c r="G74" s="4">
        <v>37773</v>
      </c>
      <c r="H74" s="5" t="s">
        <v>483</v>
      </c>
      <c r="I74" s="6">
        <v>31</v>
      </c>
      <c r="S74" s="6">
        <v>311503</v>
      </c>
      <c r="T74" s="6">
        <v>239507</v>
      </c>
      <c r="U74" s="6">
        <v>296199</v>
      </c>
      <c r="V74" s="5"/>
      <c r="W74" s="6">
        <v>56692</v>
      </c>
    </row>
    <row r="75" spans="1:23" ht="12.75">
      <c r="A75" s="2" t="s">
        <v>423</v>
      </c>
      <c r="B75" s="3" t="s">
        <v>424</v>
      </c>
      <c r="C75" s="3" t="s">
        <v>488</v>
      </c>
      <c r="D75" s="3" t="s">
        <v>474</v>
      </c>
      <c r="E75" s="3" t="s">
        <v>23</v>
      </c>
      <c r="F75" s="3" t="s">
        <v>9</v>
      </c>
      <c r="G75" s="11">
        <v>35856</v>
      </c>
      <c r="H75" s="5" t="s">
        <v>483</v>
      </c>
      <c r="I75" s="6">
        <v>31</v>
      </c>
      <c r="S75" s="6">
        <v>338767</v>
      </c>
      <c r="T75" s="6">
        <v>222031</v>
      </c>
      <c r="U75" s="6">
        <v>271963</v>
      </c>
      <c r="V75" s="5"/>
      <c r="W75" s="6">
        <v>49932</v>
      </c>
    </row>
    <row r="76" spans="1:23" ht="12.75">
      <c r="A76" s="2" t="s">
        <v>425</v>
      </c>
      <c r="B76" s="3" t="s">
        <v>426</v>
      </c>
      <c r="C76" s="19" t="s">
        <v>488</v>
      </c>
      <c r="D76" s="3" t="s">
        <v>474</v>
      </c>
      <c r="E76" s="3" t="s">
        <v>23</v>
      </c>
      <c r="F76" s="3" t="s">
        <v>169</v>
      </c>
      <c r="G76" s="4">
        <v>35492</v>
      </c>
      <c r="H76" s="5" t="s">
        <v>483</v>
      </c>
      <c r="I76" s="6">
        <v>31</v>
      </c>
      <c r="S76" s="6">
        <v>545421</v>
      </c>
      <c r="T76" s="6">
        <v>279397</v>
      </c>
      <c r="U76" s="6">
        <v>342734</v>
      </c>
      <c r="V76" s="5"/>
      <c r="W76" s="6">
        <v>63337</v>
      </c>
    </row>
    <row r="77" spans="1:23" ht="12.75">
      <c r="A77" s="2" t="s">
        <v>427</v>
      </c>
      <c r="B77" s="3" t="s">
        <v>428</v>
      </c>
      <c r="C77" s="3" t="s">
        <v>488</v>
      </c>
      <c r="D77" s="3" t="s">
        <v>474</v>
      </c>
      <c r="E77" s="3" t="s">
        <v>23</v>
      </c>
      <c r="F77" s="3" t="s">
        <v>9</v>
      </c>
      <c r="G77" s="4">
        <v>35299</v>
      </c>
      <c r="H77" s="5" t="s">
        <v>483</v>
      </c>
      <c r="I77" s="6">
        <v>31</v>
      </c>
      <c r="S77" s="6">
        <v>351109</v>
      </c>
      <c r="T77" s="6">
        <v>279191</v>
      </c>
      <c r="U77" s="6">
        <v>342733</v>
      </c>
      <c r="V77" s="5"/>
      <c r="W77" s="6">
        <v>63542</v>
      </c>
    </row>
    <row r="78" spans="1:23" ht="12.75">
      <c r="A78" s="2" t="s">
        <v>419</v>
      </c>
      <c r="B78" s="3" t="s">
        <v>420</v>
      </c>
      <c r="C78" s="19" t="s">
        <v>488</v>
      </c>
      <c r="D78" s="3" t="s">
        <v>473</v>
      </c>
      <c r="E78" s="3" t="s">
        <v>23</v>
      </c>
      <c r="F78" s="3" t="s">
        <v>12</v>
      </c>
      <c r="G78" s="4">
        <v>38078</v>
      </c>
      <c r="H78" s="5" t="s">
        <v>483</v>
      </c>
      <c r="I78" s="6">
        <v>31</v>
      </c>
      <c r="S78" s="6">
        <v>457486</v>
      </c>
      <c r="T78" s="6">
        <v>365255</v>
      </c>
      <c r="U78" s="6">
        <v>450710</v>
      </c>
      <c r="V78" s="5"/>
      <c r="W78" s="6">
        <v>85455</v>
      </c>
    </row>
    <row r="79" spans="1:23" ht="12.75">
      <c r="A79" s="2" t="s">
        <v>401</v>
      </c>
      <c r="B79" s="3" t="s">
        <v>402</v>
      </c>
      <c r="C79" s="3" t="s">
        <v>488</v>
      </c>
      <c r="D79" s="3" t="s">
        <v>472</v>
      </c>
      <c r="E79" s="3" t="s">
        <v>23</v>
      </c>
      <c r="F79" s="3" t="s">
        <v>169</v>
      </c>
      <c r="G79" s="4">
        <v>31959</v>
      </c>
      <c r="H79" s="5" t="s">
        <v>483</v>
      </c>
      <c r="I79" s="6">
        <v>31</v>
      </c>
      <c r="S79" s="6">
        <v>618275</v>
      </c>
      <c r="T79" s="6">
        <v>499798</v>
      </c>
      <c r="U79" s="6">
        <v>613099</v>
      </c>
      <c r="V79" s="5"/>
      <c r="W79" s="6">
        <v>113301</v>
      </c>
    </row>
    <row r="80" spans="1:23" ht="12.75">
      <c r="A80" s="2" t="s">
        <v>403</v>
      </c>
      <c r="B80" s="3" t="s">
        <v>404</v>
      </c>
      <c r="C80" s="19" t="s">
        <v>488</v>
      </c>
      <c r="D80" s="3" t="s">
        <v>472</v>
      </c>
      <c r="E80" s="3" t="s">
        <v>23</v>
      </c>
      <c r="F80" s="3" t="s">
        <v>12</v>
      </c>
      <c r="G80" s="8">
        <v>39819</v>
      </c>
      <c r="H80" s="5" t="s">
        <v>483</v>
      </c>
      <c r="I80" s="6">
        <v>31</v>
      </c>
      <c r="S80" s="6">
        <v>232233</v>
      </c>
      <c r="T80" s="6">
        <v>179725</v>
      </c>
      <c r="U80" s="6">
        <v>221993</v>
      </c>
      <c r="V80" s="5"/>
      <c r="W80" s="6">
        <v>42268</v>
      </c>
    </row>
    <row r="81" spans="1:23" ht="12.75">
      <c r="A81" s="2" t="s">
        <v>405</v>
      </c>
      <c r="B81" s="3" t="s">
        <v>406</v>
      </c>
      <c r="C81" s="3" t="s">
        <v>488</v>
      </c>
      <c r="D81" s="3" t="s">
        <v>472</v>
      </c>
      <c r="E81" s="3" t="s">
        <v>23</v>
      </c>
      <c r="F81" s="3" t="s">
        <v>12</v>
      </c>
      <c r="G81" s="8">
        <v>39944</v>
      </c>
      <c r="H81" s="5" t="s">
        <v>483</v>
      </c>
      <c r="I81" s="6">
        <v>31</v>
      </c>
      <c r="S81" s="6">
        <v>227169</v>
      </c>
      <c r="T81" s="6">
        <v>181235</v>
      </c>
      <c r="U81" s="6">
        <v>221993</v>
      </c>
      <c r="V81" s="5"/>
      <c r="W81" s="6">
        <v>40758</v>
      </c>
    </row>
    <row r="82" spans="1:23" ht="12.75">
      <c r="A82" s="2" t="s">
        <v>407</v>
      </c>
      <c r="B82" s="3" t="s">
        <v>408</v>
      </c>
      <c r="C82" s="19" t="s">
        <v>488</v>
      </c>
      <c r="D82" s="3" t="s">
        <v>472</v>
      </c>
      <c r="E82" s="3" t="s">
        <v>23</v>
      </c>
      <c r="F82" s="3" t="s">
        <v>24</v>
      </c>
      <c r="G82" s="4">
        <v>38152</v>
      </c>
      <c r="H82" s="5" t="s">
        <v>483</v>
      </c>
      <c r="I82" s="6">
        <v>31</v>
      </c>
      <c r="S82" s="6">
        <v>266641</v>
      </c>
      <c r="T82" s="6">
        <v>211891</v>
      </c>
      <c r="U82" s="6">
        <v>261465</v>
      </c>
      <c r="V82" s="5"/>
      <c r="W82" s="6">
        <v>49574</v>
      </c>
    </row>
    <row r="83" spans="1:23" ht="12.75">
      <c r="A83" s="2" t="s">
        <v>409</v>
      </c>
      <c r="B83" s="3" t="s">
        <v>410</v>
      </c>
      <c r="C83" s="3" t="s">
        <v>488</v>
      </c>
      <c r="D83" s="3" t="s">
        <v>472</v>
      </c>
      <c r="E83" s="3" t="s">
        <v>23</v>
      </c>
      <c r="F83" s="3" t="s">
        <v>169</v>
      </c>
      <c r="G83" s="4">
        <v>33025</v>
      </c>
      <c r="H83" s="5" t="s">
        <v>483</v>
      </c>
      <c r="I83" s="6">
        <v>31</v>
      </c>
      <c r="S83" s="6">
        <v>360295</v>
      </c>
      <c r="T83" s="6">
        <v>287977</v>
      </c>
      <c r="U83" s="6">
        <v>353519</v>
      </c>
      <c r="V83" s="5"/>
      <c r="W83" s="6">
        <v>65542</v>
      </c>
    </row>
    <row r="84" spans="1:23" ht="12.75">
      <c r="A84" s="2" t="s">
        <v>411</v>
      </c>
      <c r="B84" s="3" t="s">
        <v>412</v>
      </c>
      <c r="C84" s="19" t="s">
        <v>488</v>
      </c>
      <c r="D84" s="3" t="s">
        <v>472</v>
      </c>
      <c r="E84" s="3" t="s">
        <v>23</v>
      </c>
      <c r="F84" s="3" t="s">
        <v>169</v>
      </c>
      <c r="G84" s="11">
        <v>35864</v>
      </c>
      <c r="H84" s="5" t="s">
        <v>483</v>
      </c>
      <c r="I84" s="6">
        <v>31</v>
      </c>
      <c r="S84" s="6">
        <v>544220</v>
      </c>
      <c r="T84" s="6">
        <v>279516</v>
      </c>
      <c r="U84" s="6">
        <v>343133</v>
      </c>
      <c r="V84" s="5"/>
      <c r="W84" s="6">
        <v>63617</v>
      </c>
    </row>
    <row r="85" spans="1:23" ht="12.75">
      <c r="A85" s="2" t="s">
        <v>413</v>
      </c>
      <c r="B85" s="3" t="s">
        <v>414</v>
      </c>
      <c r="C85" s="3" t="s">
        <v>488</v>
      </c>
      <c r="D85" s="3" t="s">
        <v>472</v>
      </c>
      <c r="E85" s="3" t="s">
        <v>23</v>
      </c>
      <c r="F85" s="3" t="s">
        <v>9</v>
      </c>
      <c r="G85" s="4">
        <v>33025</v>
      </c>
      <c r="H85" s="5" t="s">
        <v>483</v>
      </c>
      <c r="I85" s="6">
        <v>31</v>
      </c>
      <c r="S85" s="6">
        <v>408146</v>
      </c>
      <c r="T85" s="6">
        <v>222357</v>
      </c>
      <c r="U85" s="6">
        <v>272362</v>
      </c>
      <c r="V85" s="5"/>
      <c r="W85" s="6">
        <v>50005</v>
      </c>
    </row>
    <row r="86" spans="1:23" ht="12.75">
      <c r="A86" s="2" t="s">
        <v>415</v>
      </c>
      <c r="B86" s="3" t="s">
        <v>416</v>
      </c>
      <c r="C86" s="19" t="s">
        <v>488</v>
      </c>
      <c r="D86" s="3" t="s">
        <v>472</v>
      </c>
      <c r="E86" s="3" t="s">
        <v>23</v>
      </c>
      <c r="F86" s="3" t="s">
        <v>169</v>
      </c>
      <c r="G86" s="4">
        <v>35146</v>
      </c>
      <c r="H86" s="5" t="s">
        <v>483</v>
      </c>
      <c r="I86" s="6">
        <v>31</v>
      </c>
      <c r="S86" s="6">
        <v>353109</v>
      </c>
      <c r="T86" s="6">
        <v>279860</v>
      </c>
      <c r="U86" s="6">
        <v>343133</v>
      </c>
      <c r="V86" s="5"/>
      <c r="W86" s="6">
        <v>63273</v>
      </c>
    </row>
    <row r="87" spans="1:23" ht="12.75">
      <c r="A87" s="2" t="s">
        <v>417</v>
      </c>
      <c r="B87" s="3" t="s">
        <v>418</v>
      </c>
      <c r="C87" s="3" t="s">
        <v>488</v>
      </c>
      <c r="D87" s="3" t="s">
        <v>472</v>
      </c>
      <c r="E87" s="3" t="s">
        <v>23</v>
      </c>
      <c r="F87" s="3" t="s">
        <v>24</v>
      </c>
      <c r="G87" s="11">
        <v>36655</v>
      </c>
      <c r="H87" s="1" t="s">
        <v>483</v>
      </c>
      <c r="I87" s="6">
        <v>31</v>
      </c>
      <c r="S87" s="6">
        <v>353109</v>
      </c>
      <c r="T87" s="6">
        <v>280134</v>
      </c>
      <c r="U87" s="6">
        <v>343133</v>
      </c>
      <c r="V87" s="5"/>
      <c r="W87" s="6">
        <v>62999</v>
      </c>
    </row>
    <row r="88" spans="1:23" ht="12.75">
      <c r="A88" s="2" t="s">
        <v>230</v>
      </c>
      <c r="B88" s="3" t="s">
        <v>231</v>
      </c>
      <c r="C88" s="19" t="s">
        <v>488</v>
      </c>
      <c r="D88" s="3" t="s">
        <v>461</v>
      </c>
      <c r="E88" s="3" t="s">
        <v>23</v>
      </c>
      <c r="F88" s="3" t="s">
        <v>12</v>
      </c>
      <c r="G88" s="7">
        <v>36951</v>
      </c>
      <c r="H88" s="5" t="s">
        <v>483</v>
      </c>
      <c r="I88" s="6">
        <v>31</v>
      </c>
      <c r="S88" s="6">
        <v>342541</v>
      </c>
      <c r="T88" s="6">
        <v>271499</v>
      </c>
      <c r="U88" s="6">
        <v>335765</v>
      </c>
      <c r="V88" s="5"/>
      <c r="W88" s="6">
        <v>64266</v>
      </c>
    </row>
    <row r="89" spans="1:23" ht="12.75">
      <c r="A89" s="2" t="s">
        <v>232</v>
      </c>
      <c r="B89" s="3" t="s">
        <v>233</v>
      </c>
      <c r="C89" s="3" t="s">
        <v>488</v>
      </c>
      <c r="D89" s="3" t="s">
        <v>461</v>
      </c>
      <c r="E89" s="3" t="s">
        <v>23</v>
      </c>
      <c r="F89" s="3" t="s">
        <v>24</v>
      </c>
      <c r="G89" s="7">
        <v>38790</v>
      </c>
      <c r="H89" s="5" t="s">
        <v>483</v>
      </c>
      <c r="I89" s="6">
        <v>31</v>
      </c>
      <c r="S89" s="6">
        <v>281833</v>
      </c>
      <c r="T89" s="6">
        <v>211891</v>
      </c>
      <c r="U89" s="6">
        <v>261465</v>
      </c>
      <c r="V89" s="5"/>
      <c r="W89" s="6">
        <v>49574</v>
      </c>
    </row>
    <row r="90" spans="1:23" ht="12.75">
      <c r="A90" s="2" t="s">
        <v>236</v>
      </c>
      <c r="B90" s="3" t="s">
        <v>237</v>
      </c>
      <c r="C90" s="19" t="s">
        <v>488</v>
      </c>
      <c r="D90" s="3" t="s">
        <v>461</v>
      </c>
      <c r="E90" s="3" t="s">
        <v>23</v>
      </c>
      <c r="F90" s="3" t="s">
        <v>139</v>
      </c>
      <c r="G90" s="4">
        <v>35674</v>
      </c>
      <c r="H90" s="5" t="s">
        <v>483</v>
      </c>
      <c r="I90" s="6">
        <v>31</v>
      </c>
      <c r="S90" s="6">
        <v>409025</v>
      </c>
      <c r="T90" s="6">
        <v>285121</v>
      </c>
      <c r="U90" s="6">
        <v>352349</v>
      </c>
      <c r="V90" s="5"/>
      <c r="W90" s="6">
        <v>67228</v>
      </c>
    </row>
    <row r="91" spans="1:23" ht="12.75">
      <c r="A91" s="2" t="s">
        <v>238</v>
      </c>
      <c r="B91" s="3" t="s">
        <v>239</v>
      </c>
      <c r="C91" s="3" t="s">
        <v>488</v>
      </c>
      <c r="D91" s="3" t="s">
        <v>461</v>
      </c>
      <c r="E91" s="3" t="s">
        <v>23</v>
      </c>
      <c r="F91" s="3" t="s">
        <v>24</v>
      </c>
      <c r="G91" s="10">
        <v>38784</v>
      </c>
      <c r="H91" s="5" t="s">
        <v>483</v>
      </c>
      <c r="I91" s="6">
        <v>31</v>
      </c>
      <c r="S91" s="6">
        <v>328269</v>
      </c>
      <c r="T91" s="6">
        <v>211891</v>
      </c>
      <c r="U91" s="6">
        <v>261465</v>
      </c>
      <c r="V91" s="5"/>
      <c r="W91" s="6">
        <v>49574</v>
      </c>
    </row>
    <row r="92" spans="1:23" ht="12.75">
      <c r="A92" s="2" t="s">
        <v>242</v>
      </c>
      <c r="B92" s="3" t="s">
        <v>243</v>
      </c>
      <c r="C92" s="19" t="s">
        <v>488</v>
      </c>
      <c r="D92" s="3" t="s">
        <v>461</v>
      </c>
      <c r="E92" s="3" t="s">
        <v>23</v>
      </c>
      <c r="F92" s="3" t="s">
        <v>12</v>
      </c>
      <c r="G92" s="11">
        <v>35891</v>
      </c>
      <c r="H92" s="5" t="s">
        <v>483</v>
      </c>
      <c r="I92" s="6">
        <v>31</v>
      </c>
      <c r="S92" s="6">
        <v>327373</v>
      </c>
      <c r="T92" s="6">
        <v>258908</v>
      </c>
      <c r="U92" s="6">
        <v>317133</v>
      </c>
      <c r="V92" s="5"/>
      <c r="W92" s="6">
        <v>58225</v>
      </c>
    </row>
    <row r="93" spans="1:23" ht="12.75">
      <c r="A93" s="2" t="s">
        <v>254</v>
      </c>
      <c r="B93" s="3" t="s">
        <v>255</v>
      </c>
      <c r="C93" s="3" t="s">
        <v>488</v>
      </c>
      <c r="D93" s="3" t="s">
        <v>461</v>
      </c>
      <c r="E93" s="3" t="s">
        <v>23</v>
      </c>
      <c r="F93" s="3" t="s">
        <v>12</v>
      </c>
      <c r="G93" s="4">
        <v>38796</v>
      </c>
      <c r="H93" s="5" t="s">
        <v>483</v>
      </c>
      <c r="I93" s="6">
        <v>31</v>
      </c>
      <c r="S93" s="6">
        <v>259312</v>
      </c>
      <c r="T93" s="6">
        <v>197744</v>
      </c>
      <c r="U93" s="6">
        <v>244008</v>
      </c>
      <c r="V93" s="5"/>
      <c r="W93" s="6">
        <v>46264</v>
      </c>
    </row>
    <row r="94" spans="1:23" ht="12.75">
      <c r="A94" s="2" t="s">
        <v>260</v>
      </c>
      <c r="B94" s="3" t="s">
        <v>261</v>
      </c>
      <c r="C94" s="19" t="s">
        <v>488</v>
      </c>
      <c r="D94" s="3" t="s">
        <v>461</v>
      </c>
      <c r="E94" s="3" t="s">
        <v>23</v>
      </c>
      <c r="F94" s="3" t="s">
        <v>12</v>
      </c>
      <c r="G94" s="4">
        <v>37474</v>
      </c>
      <c r="H94" s="5" t="s">
        <v>483</v>
      </c>
      <c r="I94" s="6">
        <v>31</v>
      </c>
      <c r="S94" s="6">
        <v>207149</v>
      </c>
      <c r="T94" s="6">
        <v>161659</v>
      </c>
      <c r="U94" s="6">
        <v>201973</v>
      </c>
      <c r="V94" s="5"/>
      <c r="W94" s="6">
        <v>40314</v>
      </c>
    </row>
    <row r="95" spans="1:23" ht="12.75">
      <c r="A95" s="2" t="s">
        <v>264</v>
      </c>
      <c r="B95" s="3" t="s">
        <v>265</v>
      </c>
      <c r="C95" s="3" t="s">
        <v>488</v>
      </c>
      <c r="D95" s="3" t="s">
        <v>461</v>
      </c>
      <c r="E95" s="3" t="s">
        <v>23</v>
      </c>
      <c r="F95" s="3" t="s">
        <v>24</v>
      </c>
      <c r="G95" s="4">
        <v>38412</v>
      </c>
      <c r="H95" s="5" t="s">
        <v>483</v>
      </c>
      <c r="I95" s="6">
        <v>31</v>
      </c>
      <c r="S95" s="6">
        <v>281028</v>
      </c>
      <c r="T95" s="6">
        <v>219446</v>
      </c>
      <c r="U95" s="6">
        <v>270788</v>
      </c>
      <c r="V95" s="5"/>
      <c r="W95" s="6">
        <v>51342</v>
      </c>
    </row>
    <row r="96" spans="1:23" ht="12.75">
      <c r="A96" s="2" t="s">
        <v>268</v>
      </c>
      <c r="B96" s="3" t="s">
        <v>269</v>
      </c>
      <c r="C96" s="19" t="s">
        <v>488</v>
      </c>
      <c r="D96" s="3" t="s">
        <v>461</v>
      </c>
      <c r="E96" s="3" t="s">
        <v>23</v>
      </c>
      <c r="F96" s="3" t="s">
        <v>27</v>
      </c>
      <c r="G96" s="4">
        <v>35495</v>
      </c>
      <c r="H96" s="5" t="s">
        <v>483</v>
      </c>
      <c r="I96" s="6">
        <v>31</v>
      </c>
      <c r="S96" s="6">
        <v>650433</v>
      </c>
      <c r="T96" s="6">
        <v>502223</v>
      </c>
      <c r="U96" s="6">
        <v>645257</v>
      </c>
      <c r="V96" s="5"/>
      <c r="W96" s="6">
        <v>143034</v>
      </c>
    </row>
    <row r="97" spans="1:23" ht="12.75">
      <c r="A97" s="2" t="s">
        <v>270</v>
      </c>
      <c r="B97" s="3" t="s">
        <v>271</v>
      </c>
      <c r="C97" s="3" t="s">
        <v>488</v>
      </c>
      <c r="D97" s="3" t="s">
        <v>461</v>
      </c>
      <c r="E97" s="3" t="s">
        <v>23</v>
      </c>
      <c r="F97" s="3" t="s">
        <v>12</v>
      </c>
      <c r="G97" s="7">
        <v>40603</v>
      </c>
      <c r="H97" s="7">
        <v>40968</v>
      </c>
      <c r="I97" s="6">
        <v>31</v>
      </c>
      <c r="S97" s="6">
        <v>232121</v>
      </c>
      <c r="T97" s="6">
        <v>181235</v>
      </c>
      <c r="U97" s="6">
        <v>221993</v>
      </c>
      <c r="V97" s="5"/>
      <c r="W97" s="6">
        <v>40758</v>
      </c>
    </row>
    <row r="98" spans="1:23" ht="12.75">
      <c r="A98" s="2" t="s">
        <v>441</v>
      </c>
      <c r="B98" s="3" t="s">
        <v>442</v>
      </c>
      <c r="C98" s="19" t="s">
        <v>488</v>
      </c>
      <c r="D98" s="3" t="s">
        <v>461</v>
      </c>
      <c r="E98" s="3" t="s">
        <v>23</v>
      </c>
      <c r="F98" s="3" t="s">
        <v>24</v>
      </c>
      <c r="G98" s="4">
        <v>35886</v>
      </c>
      <c r="H98" s="5" t="s">
        <v>483</v>
      </c>
      <c r="I98" s="6">
        <v>31</v>
      </c>
      <c r="S98" s="6">
        <v>349909</v>
      </c>
      <c r="T98" s="6">
        <v>279722</v>
      </c>
      <c r="U98" s="6">
        <v>343133</v>
      </c>
      <c r="V98" s="5"/>
      <c r="W98" s="6">
        <v>63411</v>
      </c>
    </row>
    <row r="99" spans="1:23" ht="12.75">
      <c r="A99" s="2" t="s">
        <v>447</v>
      </c>
      <c r="B99" s="3" t="s">
        <v>448</v>
      </c>
      <c r="C99" s="3" t="s">
        <v>488</v>
      </c>
      <c r="D99" s="3" t="s">
        <v>461</v>
      </c>
      <c r="E99" s="3" t="s">
        <v>23</v>
      </c>
      <c r="F99" s="3" t="s">
        <v>169</v>
      </c>
      <c r="G99" s="9">
        <v>40695</v>
      </c>
      <c r="H99" s="9">
        <v>40968</v>
      </c>
      <c r="I99" s="6">
        <v>31</v>
      </c>
      <c r="S99" s="6">
        <v>254768</v>
      </c>
      <c r="T99" s="6">
        <v>207992</v>
      </c>
      <c r="U99" s="6">
        <v>254768</v>
      </c>
      <c r="V99" s="5"/>
      <c r="W99" s="6">
        <v>46776</v>
      </c>
    </row>
    <row r="100" spans="1:23" ht="12.75">
      <c r="A100" s="2" t="s">
        <v>449</v>
      </c>
      <c r="B100" s="3" t="s">
        <v>450</v>
      </c>
      <c r="C100" s="19" t="s">
        <v>488</v>
      </c>
      <c r="D100" s="3" t="s">
        <v>461</v>
      </c>
      <c r="E100" s="3" t="s">
        <v>23</v>
      </c>
      <c r="F100" s="3" t="s">
        <v>27</v>
      </c>
      <c r="G100" s="9">
        <v>40695</v>
      </c>
      <c r="H100" s="9">
        <v>40968</v>
      </c>
      <c r="I100" s="6">
        <v>31</v>
      </c>
      <c r="S100" s="6">
        <v>524680</v>
      </c>
      <c r="T100" s="6">
        <v>425200</v>
      </c>
      <c r="U100" s="6">
        <v>524680</v>
      </c>
      <c r="V100" s="5"/>
      <c r="W100" s="6">
        <v>99480</v>
      </c>
    </row>
    <row r="101" spans="1:23" ht="12.75">
      <c r="A101" s="2" t="s">
        <v>451</v>
      </c>
      <c r="B101" s="3" t="s">
        <v>452</v>
      </c>
      <c r="C101" s="3" t="s">
        <v>488</v>
      </c>
      <c r="D101" s="3" t="s">
        <v>461</v>
      </c>
      <c r="E101" s="3" t="s">
        <v>23</v>
      </c>
      <c r="F101" s="3" t="s">
        <v>24</v>
      </c>
      <c r="G101" s="4">
        <v>38201</v>
      </c>
      <c r="H101" s="5" t="s">
        <v>483</v>
      </c>
      <c r="I101" s="6">
        <v>31</v>
      </c>
      <c r="S101" s="6">
        <v>321148</v>
      </c>
      <c r="T101" s="6">
        <v>247856</v>
      </c>
      <c r="U101" s="6">
        <v>305844</v>
      </c>
      <c r="V101" s="5"/>
      <c r="W101" s="6">
        <v>57988</v>
      </c>
    </row>
    <row r="102" spans="1:23" ht="12.75">
      <c r="A102" s="2" t="s">
        <v>453</v>
      </c>
      <c r="B102" s="3" t="s">
        <v>454</v>
      </c>
      <c r="C102" s="19" t="s">
        <v>488</v>
      </c>
      <c r="D102" s="3" t="s">
        <v>461</v>
      </c>
      <c r="E102" s="3" t="s">
        <v>23</v>
      </c>
      <c r="F102" s="3" t="s">
        <v>9</v>
      </c>
      <c r="G102" s="4">
        <v>33826</v>
      </c>
      <c r="H102" s="5" t="s">
        <v>483</v>
      </c>
      <c r="I102" s="6">
        <v>31</v>
      </c>
      <c r="S102" s="6">
        <v>277538</v>
      </c>
      <c r="T102" s="6">
        <v>222139</v>
      </c>
      <c r="U102" s="6">
        <v>272362</v>
      </c>
      <c r="V102" s="5"/>
      <c r="W102" s="6">
        <v>50223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Zdenka Zink Papic</cp:lastModifiedBy>
  <dcterms:created xsi:type="dcterms:W3CDTF">2011-08-02T21:20:06Z</dcterms:created>
  <dcterms:modified xsi:type="dcterms:W3CDTF">2011-08-11T19:50:42Z</dcterms:modified>
  <cp:category/>
  <cp:version/>
  <cp:contentType/>
  <cp:contentStatus/>
</cp:coreProperties>
</file>