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P33" i="1"/>
  <c r="Q33" s="1"/>
  <c r="N33"/>
  <c r="AJ33" s="1"/>
  <c r="P32"/>
  <c r="Q32" s="1"/>
  <c r="N32"/>
  <c r="M32"/>
  <c r="AJ32" s="1"/>
  <c r="Q31"/>
  <c r="P31"/>
  <c r="N31"/>
  <c r="M31"/>
  <c r="AJ31" s="1"/>
  <c r="P30"/>
  <c r="Q30" s="1"/>
  <c r="N30"/>
  <c r="M30"/>
  <c r="AJ30" s="1"/>
  <c r="Q29"/>
  <c r="P29"/>
  <c r="N29"/>
  <c r="M29"/>
  <c r="AJ29" s="1"/>
  <c r="P28"/>
  <c r="Q28" s="1"/>
  <c r="N28"/>
  <c r="M28"/>
  <c r="AJ28" s="1"/>
  <c r="Q27"/>
  <c r="P27"/>
  <c r="N27"/>
  <c r="M27"/>
  <c r="AJ27" s="1"/>
  <c r="P21"/>
  <c r="Q21" s="1"/>
  <c r="N21"/>
  <c r="M21"/>
  <c r="AK21" s="1"/>
  <c r="P20"/>
  <c r="Q20" s="1"/>
  <c r="N20"/>
  <c r="M20"/>
  <c r="AK20" s="1"/>
  <c r="P19"/>
  <c r="Q19" s="1"/>
  <c r="N19"/>
  <c r="M19"/>
  <c r="AK19" s="1"/>
  <c r="Q18"/>
  <c r="P18"/>
  <c r="N18"/>
  <c r="M18"/>
  <c r="AK18" s="1"/>
  <c r="P17"/>
  <c r="Q17" s="1"/>
  <c r="N17"/>
  <c r="M17"/>
  <c r="AK17" s="1"/>
  <c r="Q16"/>
  <c r="P16"/>
  <c r="N16"/>
  <c r="M16"/>
  <c r="AK16" s="1"/>
  <c r="P15"/>
  <c r="Q15" s="1"/>
  <c r="N15"/>
  <c r="M15"/>
  <c r="AK15" s="1"/>
  <c r="P14"/>
  <c r="Q14" s="1"/>
  <c r="N14"/>
  <c r="M14"/>
  <c r="AK14" s="1"/>
  <c r="P13"/>
  <c r="Q13" s="1"/>
  <c r="N13"/>
  <c r="M13"/>
  <c r="AK13" s="1"/>
  <c r="P12"/>
  <c r="Q12" s="1"/>
  <c r="N12"/>
  <c r="M12"/>
  <c r="AK12" s="1"/>
  <c r="P11"/>
  <c r="Q11" s="1"/>
  <c r="N11"/>
  <c r="M11"/>
  <c r="AK11" s="1"/>
  <c r="P10"/>
  <c r="Q10" s="1"/>
  <c r="N10"/>
  <c r="M10"/>
  <c r="AK10" s="1"/>
  <c r="P9"/>
  <c r="Q9" s="1"/>
  <c r="N9"/>
  <c r="M9"/>
  <c r="AK9" s="1"/>
  <c r="Q8"/>
  <c r="P8"/>
  <c r="N8"/>
  <c r="M8"/>
  <c r="AK8" s="1"/>
  <c r="P7"/>
  <c r="Q7" s="1"/>
  <c r="N7"/>
  <c r="M7"/>
  <c r="AK7" s="1"/>
  <c r="P6"/>
  <c r="Q6" s="1"/>
  <c r="N6"/>
  <c r="M6"/>
  <c r="AK6" s="1"/>
  <c r="P5"/>
  <c r="Q5" s="1"/>
  <c r="N5"/>
  <c r="M5"/>
  <c r="AK5" s="1"/>
</calcChain>
</file>

<file path=xl/sharedStrings.xml><?xml version="1.0" encoding="utf-8"?>
<sst xmlns="http://schemas.openxmlformats.org/spreadsheetml/2006/main" count="348" uniqueCount="196">
  <si>
    <t xml:space="preserve">PERSONAL DE PLANTA JUNIO 2015 </t>
  </si>
  <si>
    <t>ESTAMENTO</t>
  </si>
  <si>
    <t>APELLIDO</t>
  </si>
  <si>
    <t>NOMBRES</t>
  </si>
  <si>
    <t>Nª RUT</t>
  </si>
  <si>
    <t>GRADO</t>
  </si>
  <si>
    <t>CARGO  O</t>
  </si>
  <si>
    <t xml:space="preserve">TITULO /GRADO </t>
  </si>
  <si>
    <t>REGION</t>
  </si>
  <si>
    <t>UNIDAD</t>
  </si>
  <si>
    <t>SUELDO</t>
  </si>
  <si>
    <t>BIENIOS</t>
  </si>
  <si>
    <t>INC. REMUNERACION</t>
  </si>
  <si>
    <t>A.MUNICIPAL</t>
  </si>
  <si>
    <t>A.ZONA</t>
  </si>
  <si>
    <t>COMP.ZONA</t>
  </si>
  <si>
    <t>LEY N° 18717</t>
  </si>
  <si>
    <t>LEY N° 18675</t>
  </si>
  <si>
    <t>LEY N° 18566</t>
  </si>
  <si>
    <t>LEY 19529</t>
  </si>
  <si>
    <t>ASIGNACION</t>
  </si>
  <si>
    <t xml:space="preserve">ASIGNACION </t>
  </si>
  <si>
    <t>A.RESP.JUDICIAL</t>
  </si>
  <si>
    <t>A.INCEN.GESTION</t>
  </si>
  <si>
    <t>ASIGN.INSTITUCIONAL</t>
  </si>
  <si>
    <t>ASIG. COLECTIVA</t>
  </si>
  <si>
    <t>COMP BASE</t>
  </si>
  <si>
    <t>BONIFICACION</t>
  </si>
  <si>
    <t>ASIG.ZONAS</t>
  </si>
  <si>
    <t>BONIF. COMPENS.</t>
  </si>
  <si>
    <t xml:space="preserve">BONO </t>
  </si>
  <si>
    <t>ASIG. DIRECCION</t>
  </si>
  <si>
    <t>HORAS EXTRAS</t>
  </si>
  <si>
    <t>TOTAL  HABERES</t>
  </si>
  <si>
    <t xml:space="preserve">FECHA </t>
  </si>
  <si>
    <t>FECHA</t>
  </si>
  <si>
    <t>PATERNO</t>
  </si>
  <si>
    <t>MATERNO</t>
  </si>
  <si>
    <t>FUNCION</t>
  </si>
  <si>
    <t>ACADEMICO ,EXPERIENCIA</t>
  </si>
  <si>
    <t>MONETARIA</t>
  </si>
  <si>
    <t>BASE</t>
  </si>
  <si>
    <t>N°</t>
  </si>
  <si>
    <t>MONTO</t>
  </si>
  <si>
    <t>PERDIDA CAJA</t>
  </si>
  <si>
    <t>FAMILIAR</t>
  </si>
  <si>
    <t>L.19803</t>
  </si>
  <si>
    <t>L,19803</t>
  </si>
  <si>
    <t>L. 19803</t>
  </si>
  <si>
    <t>EXTREMAS</t>
  </si>
  <si>
    <t xml:space="preserve">ZONAS EXTREMAS </t>
  </si>
  <si>
    <t>ESCOLARIDAD</t>
  </si>
  <si>
    <t xml:space="preserve">SUPERIOR </t>
  </si>
  <si>
    <t>INGRESO</t>
  </si>
  <si>
    <t>TERMINO</t>
  </si>
  <si>
    <t>ALCALDE</t>
  </si>
  <si>
    <t>IBACACHE</t>
  </si>
  <si>
    <t>MUÑOZ</t>
  </si>
  <si>
    <t>FREDDY</t>
  </si>
  <si>
    <t>8300423-1</t>
  </si>
  <si>
    <t>PROFESOR</t>
  </si>
  <si>
    <t>LOS LAGOS</t>
  </si>
  <si>
    <t>PESOS</t>
  </si>
  <si>
    <t>DIRECTIVO</t>
  </si>
  <si>
    <t>GALLARDO</t>
  </si>
  <si>
    <t>SALAZAR</t>
  </si>
  <si>
    <t>RICHARD</t>
  </si>
  <si>
    <t>12191546-4</t>
  </si>
  <si>
    <t>JUEZ POLICIA LOCAL</t>
  </si>
  <si>
    <t>ABOGADO</t>
  </si>
  <si>
    <t>INDEFINIDO</t>
  </si>
  <si>
    <t>CURIHUINCA</t>
  </si>
  <si>
    <t>BARRIENTOS</t>
  </si>
  <si>
    <t>LUIS M</t>
  </si>
  <si>
    <t>12714806-6</t>
  </si>
  <si>
    <t>SEC. MUNICIPAL</t>
  </si>
  <si>
    <t>ASISTENTE SOCIAL</t>
  </si>
  <si>
    <t>RAMIREZ</t>
  </si>
  <si>
    <t>CATALAN</t>
  </si>
  <si>
    <t>ELENA</t>
  </si>
  <si>
    <t>15425498-6</t>
  </si>
  <si>
    <t>ADMINISTRADORA</t>
  </si>
  <si>
    <t>ABOGADA</t>
  </si>
  <si>
    <t>VILLAVICENCIO</t>
  </si>
  <si>
    <t>EVELYN</t>
  </si>
  <si>
    <t>14360274-5</t>
  </si>
  <si>
    <t>SECPLAN</t>
  </si>
  <si>
    <t>INGENIERA</t>
  </si>
  <si>
    <t>CAROCA</t>
  </si>
  <si>
    <t>ESTAY</t>
  </si>
  <si>
    <t>MARIO</t>
  </si>
  <si>
    <t>8299706-7</t>
  </si>
  <si>
    <t>DIRECTOR DE OBRAS</t>
  </si>
  <si>
    <t>CONSTRUCCTOR CIVIL</t>
  </si>
  <si>
    <t>JEFATURA</t>
  </si>
  <si>
    <t>ARTECHE</t>
  </si>
  <si>
    <t>NAVARRETE</t>
  </si>
  <si>
    <t xml:space="preserve">MARCO </t>
  </si>
  <si>
    <t>7398819-5</t>
  </si>
  <si>
    <t>JEFE DE FINANZAS</t>
  </si>
  <si>
    <t xml:space="preserve">CONTADOR </t>
  </si>
  <si>
    <t>MANCILLA</t>
  </si>
  <si>
    <t>MARTINEZ</t>
  </si>
  <si>
    <t>DARWIN</t>
  </si>
  <si>
    <t>ALFREDO</t>
  </si>
  <si>
    <t>JEFE DEPTO. SOCIAL</t>
  </si>
  <si>
    <t>A. SOCIAL</t>
  </si>
  <si>
    <t>TECNICO</t>
  </si>
  <si>
    <t>TAMPIER</t>
  </si>
  <si>
    <t>HERNANDEZ</t>
  </si>
  <si>
    <t xml:space="preserve">BLAS </t>
  </si>
  <si>
    <t>7615904-1</t>
  </si>
  <si>
    <t>CAPITAN DE EMBARCACION</t>
  </si>
  <si>
    <t>ESEÑANZA MEDIA</t>
  </si>
  <si>
    <t>ADMINISTRATIVO</t>
  </si>
  <si>
    <t>BOHLE</t>
  </si>
  <si>
    <t>SANTANA</t>
  </si>
  <si>
    <t>GLADYS</t>
  </si>
  <si>
    <t>7928141-7</t>
  </si>
  <si>
    <t>ADMINISTRATIVO SOCIAL</t>
  </si>
  <si>
    <t>ENSEÑANZA MEDIA</t>
  </si>
  <si>
    <t>OJEDA</t>
  </si>
  <si>
    <t>NORIEGA</t>
  </si>
  <si>
    <t>MARLENE</t>
  </si>
  <si>
    <t>10061702-1</t>
  </si>
  <si>
    <t>TESORERA MUNICIPAL</t>
  </si>
  <si>
    <t>CARLOS</t>
  </si>
  <si>
    <t>7727775-7</t>
  </si>
  <si>
    <t>CONDUCTOR</t>
  </si>
  <si>
    <t>TECNICO MECANICO</t>
  </si>
  <si>
    <t>TELLEZ</t>
  </si>
  <si>
    <t>CEA</t>
  </si>
  <si>
    <t xml:space="preserve">LUIS </t>
  </si>
  <si>
    <t>10511950-K</t>
  </si>
  <si>
    <t>AUXILIAR</t>
  </si>
  <si>
    <t>TRIVIÑO</t>
  </si>
  <si>
    <t xml:space="preserve">JUAN </t>
  </si>
  <si>
    <t>8883678-2</t>
  </si>
  <si>
    <t xml:space="preserve">ENSEÑANZA BASICA </t>
  </si>
  <si>
    <t>SILVA</t>
  </si>
  <si>
    <t>SOTO</t>
  </si>
  <si>
    <t>ARMANDO</t>
  </si>
  <si>
    <t>7727146-5</t>
  </si>
  <si>
    <t>VILLEGAS</t>
  </si>
  <si>
    <t>10117014-4</t>
  </si>
  <si>
    <t>ALVEAL</t>
  </si>
  <si>
    <t>VALDEVENITO</t>
  </si>
  <si>
    <t>OSCAR</t>
  </si>
  <si>
    <t>8487503-1</t>
  </si>
  <si>
    <t xml:space="preserve">PERSONAL A CONTRATA JUNIO 2015 </t>
  </si>
  <si>
    <t>Nª</t>
  </si>
  <si>
    <t>LEY</t>
  </si>
  <si>
    <t xml:space="preserve">BONIFICACION </t>
  </si>
  <si>
    <t xml:space="preserve">ASIG. ZONAS </t>
  </si>
  <si>
    <t>BONIF. COMPENS</t>
  </si>
  <si>
    <t>RUT</t>
  </si>
  <si>
    <t xml:space="preserve">ACADEMICO </t>
  </si>
  <si>
    <t xml:space="preserve">EXTREMAS </t>
  </si>
  <si>
    <t xml:space="preserve">ZONAS EXT. </t>
  </si>
  <si>
    <t>VASQUEZ</t>
  </si>
  <si>
    <t>ALARCON</t>
  </si>
  <si>
    <t>GRECIA</t>
  </si>
  <si>
    <t>13737166-9</t>
  </si>
  <si>
    <t>DESARROLLO COMUNITARIO</t>
  </si>
  <si>
    <t>ANTIÑIRRE</t>
  </si>
  <si>
    <t>PERANCHIGUAY</t>
  </si>
  <si>
    <t>CLAUDIA</t>
  </si>
  <si>
    <t>13825333-3</t>
  </si>
  <si>
    <t>ADQUISICIONES</t>
  </si>
  <si>
    <t>TECNICO PARAMEDICO</t>
  </si>
  <si>
    <t>MONTIEL</t>
  </si>
  <si>
    <t>LILIANA</t>
  </si>
  <si>
    <t>13323718-6</t>
  </si>
  <si>
    <t>SEC. ALCALDIA</t>
  </si>
  <si>
    <t>TEC. SECRETARIADO</t>
  </si>
  <si>
    <t>ADMINITRATIVO</t>
  </si>
  <si>
    <t>VARGAS</t>
  </si>
  <si>
    <t>MIRTA</t>
  </si>
  <si>
    <t>10015388-2</t>
  </si>
  <si>
    <t>SECRETARIA</t>
  </si>
  <si>
    <t>BAHAMONDE</t>
  </si>
  <si>
    <t>CASTRO</t>
  </si>
  <si>
    <t>ROSA</t>
  </si>
  <si>
    <t>12006556-4</t>
  </si>
  <si>
    <t>ENC. RENTAS Y PATENTES</t>
  </si>
  <si>
    <t>COÑUECAR</t>
  </si>
  <si>
    <t>MALDONADO</t>
  </si>
  <si>
    <t>ULISES</t>
  </si>
  <si>
    <t>13169079-7</t>
  </si>
  <si>
    <t>ENC BODEGA</t>
  </si>
  <si>
    <t>ADMISTRATIVO</t>
  </si>
  <si>
    <t>LEIVA</t>
  </si>
  <si>
    <t>RAMON</t>
  </si>
  <si>
    <t>13825318-K</t>
  </si>
  <si>
    <t>ENC. MAQUINARIAS</t>
  </si>
  <si>
    <t>ING. EN MAQUINARIAS</t>
  </si>
</sst>
</file>

<file path=xl/styles.xml><?xml version="1.0" encoding="utf-8"?>
<styleSheet xmlns="http://schemas.openxmlformats.org/spreadsheetml/2006/main">
  <numFmts count="4">
    <numFmt numFmtId="42" formatCode="_ &quot;$&quot;\ * #,##0_ ;_ &quot;$&quot;\ * \-#,##0_ ;_ &quot;$&quot;\ * &quot;-&quot;_ ;_ @_ "/>
    <numFmt numFmtId="164" formatCode="_-&quot;$&quot;\ * #,##0_-;\-&quot;$&quot;\ * #,##0_-;_-&quot;$&quot;\ * &quot;-&quot;_-;_-@_-"/>
    <numFmt numFmtId="165" formatCode="#,##0;[Red]#,##0"/>
    <numFmt numFmtId="166" formatCode="0;[Red]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Batang"/>
      <family val="1"/>
    </font>
    <font>
      <b/>
      <sz val="10"/>
      <color theme="1"/>
      <name val="Batang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0" fillId="0" borderId="0" xfId="0" applyFont="1"/>
    <xf numFmtId="9" fontId="2" fillId="0" borderId="0" xfId="0" applyNumberFormat="1" applyFont="1"/>
    <xf numFmtId="164" fontId="5" fillId="0" borderId="0" xfId="0" applyNumberFormat="1" applyFont="1" applyBorder="1"/>
    <xf numFmtId="0" fontId="5" fillId="0" borderId="0" xfId="0" applyFont="1" applyFill="1" applyBorder="1"/>
    <xf numFmtId="14" fontId="5" fillId="0" borderId="0" xfId="0" applyNumberFormat="1" applyFont="1" applyBorder="1"/>
    <xf numFmtId="0" fontId="5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/>
    <xf numFmtId="42" fontId="5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5" xfId="0" applyFont="1" applyFill="1" applyBorder="1" applyAlignment="1"/>
    <xf numFmtId="0" fontId="6" fillId="2" borderId="5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6" fillId="2" borderId="16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0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16" xfId="0" applyFont="1" applyFill="1" applyBorder="1" applyAlignment="1"/>
    <xf numFmtId="0" fontId="6" fillId="2" borderId="22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9" fontId="6" fillId="2" borderId="23" xfId="0" applyNumberFormat="1" applyFont="1" applyFill="1" applyBorder="1" applyAlignment="1">
      <alignment horizontal="center"/>
    </xf>
    <xf numFmtId="9" fontId="6" fillId="2" borderId="24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7" fillId="0" borderId="27" xfId="0" applyFont="1" applyBorder="1"/>
    <xf numFmtId="0" fontId="7" fillId="0" borderId="8" xfId="0" applyFont="1" applyBorder="1"/>
    <xf numFmtId="0" fontId="7" fillId="0" borderId="8" xfId="0" applyFont="1" applyFill="1" applyBorder="1"/>
    <xf numFmtId="0" fontId="7" fillId="0" borderId="8" xfId="0" applyFont="1" applyBorder="1" applyAlignment="1">
      <alignment horizontal="center"/>
    </xf>
    <xf numFmtId="164" fontId="7" fillId="0" borderId="8" xfId="0" applyNumberFormat="1" applyFont="1" applyBorder="1"/>
    <xf numFmtId="165" fontId="7" fillId="0" borderId="8" xfId="0" applyNumberFormat="1" applyFont="1" applyBorder="1" applyAlignment="1">
      <alignment horizontal="center"/>
    </xf>
    <xf numFmtId="164" fontId="7" fillId="0" borderId="0" xfId="0" applyNumberFormat="1" applyFont="1" applyBorder="1"/>
    <xf numFmtId="0" fontId="7" fillId="0" borderId="8" xfId="0" applyNumberFormat="1" applyFont="1" applyBorder="1" applyAlignment="1">
      <alignment horizontal="center"/>
    </xf>
    <xf numFmtId="14" fontId="7" fillId="0" borderId="8" xfId="0" applyNumberFormat="1" applyFont="1" applyBorder="1"/>
    <xf numFmtId="14" fontId="7" fillId="0" borderId="11" xfId="0" applyNumberFormat="1" applyFont="1" applyBorder="1" applyAlignment="1">
      <alignment horizontal="center"/>
    </xf>
    <xf numFmtId="0" fontId="7" fillId="0" borderId="28" xfId="0" applyFont="1" applyBorder="1"/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14" fontId="7" fillId="0" borderId="0" xfId="0" applyNumberFormat="1" applyFont="1" applyBorder="1"/>
    <xf numFmtId="0" fontId="7" fillId="0" borderId="26" xfId="0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0" fontId="7" fillId="0" borderId="30" xfId="0" applyFont="1" applyFill="1" applyBorder="1"/>
    <xf numFmtId="0" fontId="7" fillId="0" borderId="30" xfId="0" applyFont="1" applyBorder="1" applyAlignment="1">
      <alignment horizontal="center"/>
    </xf>
    <xf numFmtId="164" fontId="7" fillId="0" borderId="30" xfId="0" applyNumberFormat="1" applyFont="1" applyBorder="1"/>
    <xf numFmtId="166" fontId="7" fillId="0" borderId="30" xfId="0" applyNumberFormat="1" applyFont="1" applyBorder="1" applyAlignment="1">
      <alignment horizontal="center"/>
    </xf>
    <xf numFmtId="0" fontId="7" fillId="0" borderId="30" xfId="0" applyNumberFormat="1" applyFont="1" applyBorder="1" applyAlignment="1">
      <alignment horizontal="center"/>
    </xf>
    <xf numFmtId="14" fontId="7" fillId="0" borderId="30" xfId="0" applyNumberFormat="1" applyFont="1" applyBorder="1"/>
    <xf numFmtId="0" fontId="7" fillId="0" borderId="31" xfId="0" applyFont="1" applyBorder="1" applyAlignment="1">
      <alignment horizontal="center"/>
    </xf>
    <xf numFmtId="42" fontId="6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3" xfId="0" applyFont="1" applyFill="1" applyBorder="1" applyAlignment="1"/>
    <xf numFmtId="0" fontId="9" fillId="2" borderId="3" xfId="0" applyFont="1" applyFill="1" applyBorder="1"/>
    <xf numFmtId="0" fontId="9" fillId="2" borderId="4" xfId="0" applyFont="1" applyFill="1" applyBorder="1"/>
    <xf numFmtId="0" fontId="9" fillId="2" borderId="2" xfId="0" applyFont="1" applyFill="1" applyBorder="1" applyAlignment="1">
      <alignment horizontal="center"/>
    </xf>
    <xf numFmtId="0" fontId="8" fillId="0" borderId="0" xfId="0" applyFont="1" applyBorder="1"/>
    <xf numFmtId="0" fontId="9" fillId="2" borderId="19" xfId="0" applyFont="1" applyFill="1" applyBorder="1"/>
    <xf numFmtId="0" fontId="9" fillId="2" borderId="19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9" xfId="0" applyFont="1" applyFill="1" applyBorder="1" applyAlignment="1"/>
    <xf numFmtId="0" fontId="9" fillId="2" borderId="35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9" fontId="9" fillId="2" borderId="33" xfId="0" applyNumberFormat="1" applyFont="1" applyFill="1" applyBorder="1" applyAlignment="1">
      <alignment horizontal="center"/>
    </xf>
    <xf numFmtId="9" fontId="9" fillId="2" borderId="22" xfId="0" applyNumberFormat="1" applyFont="1" applyFill="1" applyBorder="1" applyAlignment="1">
      <alignment horizontal="center"/>
    </xf>
    <xf numFmtId="42" fontId="7" fillId="0" borderId="0" xfId="0" applyNumberFormat="1" applyFont="1" applyBorder="1"/>
    <xf numFmtId="14" fontId="7" fillId="0" borderId="15" xfId="0" applyNumberFormat="1" applyFont="1" applyBorder="1"/>
    <xf numFmtId="0" fontId="7" fillId="0" borderId="28" xfId="0" applyFont="1" applyFill="1" applyBorder="1"/>
    <xf numFmtId="0" fontId="7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/>
    <xf numFmtId="42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166" fontId="7" fillId="0" borderId="30" xfId="0" applyNumberFormat="1" applyFont="1" applyFill="1" applyBorder="1" applyAlignment="1">
      <alignment horizontal="center"/>
    </xf>
    <xf numFmtId="164" fontId="7" fillId="0" borderId="30" xfId="0" applyNumberFormat="1" applyFont="1" applyFill="1" applyBorder="1"/>
    <xf numFmtId="42" fontId="7" fillId="0" borderId="30" xfId="0" applyNumberFormat="1" applyFont="1" applyFill="1" applyBorder="1"/>
    <xf numFmtId="165" fontId="7" fillId="0" borderId="30" xfId="0" applyNumberFormat="1" applyFont="1" applyFill="1" applyBorder="1" applyAlignment="1">
      <alignment horizontal="center"/>
    </xf>
    <xf numFmtId="14" fontId="7" fillId="0" borderId="3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4"/>
  <sheetViews>
    <sheetView tabSelected="1" workbookViewId="0">
      <selection activeCell="F6" sqref="F6"/>
    </sheetView>
  </sheetViews>
  <sheetFormatPr baseColWidth="10" defaultRowHeight="15"/>
  <sheetData>
    <row r="1" spans="1:3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27" thickBot="1">
      <c r="A2" s="6"/>
      <c r="B2" s="6"/>
      <c r="C2" s="2"/>
      <c r="D2" s="2"/>
      <c r="E2" s="2"/>
      <c r="F2" s="2"/>
      <c r="G2" s="2"/>
      <c r="H2" s="2"/>
      <c r="I2" s="2"/>
      <c r="J2" s="2"/>
      <c r="K2" s="7"/>
      <c r="L2" s="2"/>
      <c r="M2" s="3"/>
      <c r="N2" s="4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.75" thickBot="1">
      <c r="A3" s="16" t="s">
        <v>1</v>
      </c>
      <c r="B3" s="17" t="s">
        <v>2</v>
      </c>
      <c r="C3" s="18" t="s">
        <v>2</v>
      </c>
      <c r="D3" s="19" t="s">
        <v>3</v>
      </c>
      <c r="E3" s="20" t="s">
        <v>4</v>
      </c>
      <c r="F3" s="21" t="s">
        <v>5</v>
      </c>
      <c r="G3" s="17" t="s">
        <v>6</v>
      </c>
      <c r="H3" s="22" t="s">
        <v>7</v>
      </c>
      <c r="I3" s="23" t="s">
        <v>8</v>
      </c>
      <c r="J3" s="24" t="s">
        <v>9</v>
      </c>
      <c r="K3" s="25" t="s">
        <v>10</v>
      </c>
      <c r="L3" s="26" t="s">
        <v>11</v>
      </c>
      <c r="M3" s="27"/>
      <c r="N3" s="24" t="s">
        <v>12</v>
      </c>
      <c r="O3" s="25" t="s">
        <v>13</v>
      </c>
      <c r="P3" s="16" t="s">
        <v>14</v>
      </c>
      <c r="Q3" s="28" t="s">
        <v>15</v>
      </c>
      <c r="R3" s="16" t="s">
        <v>16</v>
      </c>
      <c r="S3" s="17" t="s">
        <v>17</v>
      </c>
      <c r="T3" s="16" t="s">
        <v>18</v>
      </c>
      <c r="U3" s="21" t="s">
        <v>19</v>
      </c>
      <c r="V3" s="29" t="s">
        <v>20</v>
      </c>
      <c r="W3" s="21" t="s">
        <v>21</v>
      </c>
      <c r="X3" s="30" t="s">
        <v>22</v>
      </c>
      <c r="Y3" s="30" t="s">
        <v>23</v>
      </c>
      <c r="Z3" s="30" t="s">
        <v>24</v>
      </c>
      <c r="AA3" s="21" t="s">
        <v>25</v>
      </c>
      <c r="AB3" s="21" t="s">
        <v>26</v>
      </c>
      <c r="AC3" s="17" t="s">
        <v>27</v>
      </c>
      <c r="AD3" s="24" t="s">
        <v>28</v>
      </c>
      <c r="AE3" s="24" t="s">
        <v>29</v>
      </c>
      <c r="AF3" s="24" t="s">
        <v>30</v>
      </c>
      <c r="AG3" s="24" t="s">
        <v>31</v>
      </c>
      <c r="AH3" s="31" t="s">
        <v>32</v>
      </c>
      <c r="AI3" s="31"/>
      <c r="AJ3" s="31"/>
      <c r="AK3" s="32" t="s">
        <v>33</v>
      </c>
      <c r="AL3" s="33" t="s">
        <v>34</v>
      </c>
      <c r="AM3" s="33" t="s">
        <v>35</v>
      </c>
    </row>
    <row r="4" spans="1:39" ht="15.75" thickBot="1">
      <c r="A4" s="34"/>
      <c r="B4" s="35" t="s">
        <v>36</v>
      </c>
      <c r="C4" s="36" t="s">
        <v>37</v>
      </c>
      <c r="D4" s="37"/>
      <c r="E4" s="38"/>
      <c r="F4" s="39"/>
      <c r="G4" s="40" t="s">
        <v>38</v>
      </c>
      <c r="H4" s="41" t="s">
        <v>39</v>
      </c>
      <c r="I4" s="42"/>
      <c r="J4" s="42" t="s">
        <v>40</v>
      </c>
      <c r="K4" s="43" t="s">
        <v>41</v>
      </c>
      <c r="L4" s="44" t="s">
        <v>42</v>
      </c>
      <c r="M4" s="45" t="s">
        <v>43</v>
      </c>
      <c r="N4" s="46"/>
      <c r="O4" s="47"/>
      <c r="P4" s="48"/>
      <c r="Q4" s="49"/>
      <c r="R4" s="48"/>
      <c r="S4" s="41"/>
      <c r="T4" s="34"/>
      <c r="U4" s="39"/>
      <c r="V4" s="50" t="s">
        <v>44</v>
      </c>
      <c r="W4" s="40" t="s">
        <v>45</v>
      </c>
      <c r="X4" s="39"/>
      <c r="Y4" s="40">
        <v>19803</v>
      </c>
      <c r="Z4" s="40" t="s">
        <v>46</v>
      </c>
      <c r="AA4" s="40" t="s">
        <v>47</v>
      </c>
      <c r="AB4" s="51" t="s">
        <v>48</v>
      </c>
      <c r="AC4" s="35" t="s">
        <v>48</v>
      </c>
      <c r="AD4" s="52" t="s">
        <v>49</v>
      </c>
      <c r="AE4" s="52" t="s">
        <v>50</v>
      </c>
      <c r="AF4" s="52" t="s">
        <v>51</v>
      </c>
      <c r="AG4" s="52" t="s">
        <v>52</v>
      </c>
      <c r="AH4" s="53">
        <v>0.25</v>
      </c>
      <c r="AI4" s="54">
        <v>0.5</v>
      </c>
      <c r="AJ4" s="55" t="s">
        <v>43</v>
      </c>
      <c r="AK4" s="46"/>
      <c r="AL4" s="56" t="s">
        <v>53</v>
      </c>
      <c r="AM4" s="56" t="s">
        <v>54</v>
      </c>
    </row>
    <row r="5" spans="1:39">
      <c r="A5" s="57" t="s">
        <v>55</v>
      </c>
      <c r="B5" s="58" t="s">
        <v>56</v>
      </c>
      <c r="C5" s="58" t="s">
        <v>57</v>
      </c>
      <c r="D5" s="59" t="s">
        <v>58</v>
      </c>
      <c r="E5" s="60" t="s">
        <v>59</v>
      </c>
      <c r="F5" s="60">
        <v>6</v>
      </c>
      <c r="G5" s="60" t="s">
        <v>55</v>
      </c>
      <c r="H5" s="60" t="s">
        <v>60</v>
      </c>
      <c r="I5" s="60" t="s">
        <v>61</v>
      </c>
      <c r="J5" s="60" t="s">
        <v>62</v>
      </c>
      <c r="K5" s="61">
        <v>476587</v>
      </c>
      <c r="L5" s="62">
        <v>14</v>
      </c>
      <c r="M5" s="63">
        <f>K5*28/100</f>
        <v>133444.35999999999</v>
      </c>
      <c r="N5" s="63">
        <f>K5*0.215</f>
        <v>102466.205</v>
      </c>
      <c r="O5" s="61">
        <v>1177427</v>
      </c>
      <c r="P5" s="63">
        <f>K5*0.35</f>
        <v>166805.44999999998</v>
      </c>
      <c r="Q5" s="63">
        <f>P5*0.4</f>
        <v>66722.179999999993</v>
      </c>
      <c r="R5" s="63">
        <v>17628</v>
      </c>
      <c r="S5" s="61">
        <v>228416</v>
      </c>
      <c r="T5" s="61">
        <v>87044</v>
      </c>
      <c r="U5" s="61">
        <v>0</v>
      </c>
      <c r="V5" s="61">
        <v>0</v>
      </c>
      <c r="W5" s="61">
        <v>0</v>
      </c>
      <c r="X5" s="61">
        <v>0</v>
      </c>
      <c r="Y5" s="61">
        <v>0</v>
      </c>
      <c r="Z5" s="61">
        <v>0</v>
      </c>
      <c r="AA5" s="61">
        <v>0</v>
      </c>
      <c r="AB5" s="63">
        <v>0</v>
      </c>
      <c r="AC5" s="61">
        <v>0</v>
      </c>
      <c r="AD5" s="63">
        <v>403914</v>
      </c>
      <c r="AE5" s="63">
        <v>0</v>
      </c>
      <c r="AF5" s="63">
        <v>0</v>
      </c>
      <c r="AG5" s="63">
        <v>1654014</v>
      </c>
      <c r="AH5" s="64">
        <v>0</v>
      </c>
      <c r="AI5" s="64">
        <v>0</v>
      </c>
      <c r="AJ5" s="61">
        <v>0</v>
      </c>
      <c r="AK5" s="63">
        <f>K5+M5+N5+O5+P5+Q5+R5+S5+T5+U5+V5+X5+Y5+AA5+AB5+AJ5+AG5+AC5+Z5+AD5+AE5+AF5</f>
        <v>4514468.1950000003</v>
      </c>
      <c r="AL5" s="65">
        <v>39788</v>
      </c>
      <c r="AM5" s="66">
        <v>42710</v>
      </c>
    </row>
    <row r="6" spans="1:39">
      <c r="A6" s="67" t="s">
        <v>63</v>
      </c>
      <c r="B6" s="68" t="s">
        <v>64</v>
      </c>
      <c r="C6" s="68" t="s">
        <v>65</v>
      </c>
      <c r="D6" s="69" t="s">
        <v>66</v>
      </c>
      <c r="E6" s="70" t="s">
        <v>67</v>
      </c>
      <c r="F6" s="70">
        <v>8</v>
      </c>
      <c r="G6" s="70" t="s">
        <v>68</v>
      </c>
      <c r="H6" s="70" t="s">
        <v>69</v>
      </c>
      <c r="I6" s="70" t="s">
        <v>61</v>
      </c>
      <c r="J6" s="70" t="s">
        <v>62</v>
      </c>
      <c r="K6" s="63">
        <v>406464</v>
      </c>
      <c r="L6" s="71">
        <v>6</v>
      </c>
      <c r="M6" s="63">
        <f>K6*12/100</f>
        <v>48775.68</v>
      </c>
      <c r="N6" s="63">
        <f t="shared" ref="N6:N21" si="0">K6*0.215</f>
        <v>87389.759999999995</v>
      </c>
      <c r="O6" s="63">
        <v>677947</v>
      </c>
      <c r="P6" s="63">
        <f t="shared" ref="P6:P21" si="1">K6*0.35</f>
        <v>142262.39999999999</v>
      </c>
      <c r="Q6" s="63">
        <f t="shared" ref="Q6:Q21" si="2">P6*0.4</f>
        <v>56904.959999999999</v>
      </c>
      <c r="R6" s="63">
        <v>17628</v>
      </c>
      <c r="S6" s="63">
        <v>120139</v>
      </c>
      <c r="T6" s="63">
        <v>49531</v>
      </c>
      <c r="U6" s="63">
        <v>27806</v>
      </c>
      <c r="V6" s="63">
        <v>0</v>
      </c>
      <c r="W6" s="63">
        <v>0</v>
      </c>
      <c r="X6" s="63">
        <v>325323</v>
      </c>
      <c r="Y6" s="63">
        <v>216882</v>
      </c>
      <c r="Z6" s="63">
        <v>0</v>
      </c>
      <c r="AA6" s="63">
        <v>0</v>
      </c>
      <c r="AB6" s="63">
        <v>0</v>
      </c>
      <c r="AC6" s="63">
        <v>0</v>
      </c>
      <c r="AD6" s="63">
        <v>403914</v>
      </c>
      <c r="AE6" s="63">
        <v>0</v>
      </c>
      <c r="AF6" s="63">
        <v>92778</v>
      </c>
      <c r="AG6" s="63">
        <v>0</v>
      </c>
      <c r="AH6" s="72">
        <v>0</v>
      </c>
      <c r="AI6" s="72">
        <v>0</v>
      </c>
      <c r="AJ6" s="63">
        <v>0</v>
      </c>
      <c r="AK6" s="63">
        <f t="shared" ref="AK6:AK15" si="3">K6+M6+N6+O6+P6+Q6+R6+S6+T6+U6+V6+X6+Y6+AA6+AB6+AJ6+AG6+AC6+Z6+AD6+AE6+AF6</f>
        <v>2673744.7999999998</v>
      </c>
      <c r="AL6" s="73">
        <v>37681</v>
      </c>
      <c r="AM6" s="74" t="s">
        <v>70</v>
      </c>
    </row>
    <row r="7" spans="1:39">
      <c r="A7" s="67" t="s">
        <v>63</v>
      </c>
      <c r="B7" s="68" t="s">
        <v>71</v>
      </c>
      <c r="C7" s="68" t="s">
        <v>72</v>
      </c>
      <c r="D7" s="69" t="s">
        <v>73</v>
      </c>
      <c r="E7" s="70" t="s">
        <v>74</v>
      </c>
      <c r="F7" s="70">
        <v>8</v>
      </c>
      <c r="G7" s="70" t="s">
        <v>75</v>
      </c>
      <c r="H7" s="70" t="s">
        <v>76</v>
      </c>
      <c r="I7" s="70" t="s">
        <v>61</v>
      </c>
      <c r="J7" s="70" t="s">
        <v>62</v>
      </c>
      <c r="K7" s="63">
        <v>406464</v>
      </c>
      <c r="L7" s="71">
        <v>1</v>
      </c>
      <c r="M7" s="63">
        <f>K7*2/100</f>
        <v>8129.28</v>
      </c>
      <c r="N7" s="63">
        <f t="shared" si="0"/>
        <v>87389.759999999995</v>
      </c>
      <c r="O7" s="63">
        <v>677947</v>
      </c>
      <c r="P7" s="63">
        <f t="shared" si="1"/>
        <v>142262.39999999999</v>
      </c>
      <c r="Q7" s="63">
        <f t="shared" si="2"/>
        <v>56904.959999999999</v>
      </c>
      <c r="R7" s="63">
        <v>17628</v>
      </c>
      <c r="S7" s="63">
        <v>120139</v>
      </c>
      <c r="T7" s="63">
        <v>49531</v>
      </c>
      <c r="U7" s="63">
        <v>27806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0</v>
      </c>
      <c r="AC7" s="63">
        <v>0</v>
      </c>
      <c r="AD7" s="63">
        <v>403914</v>
      </c>
      <c r="AE7" s="63">
        <v>59037</v>
      </c>
      <c r="AF7" s="63">
        <v>0</v>
      </c>
      <c r="AG7" s="63">
        <v>0</v>
      </c>
      <c r="AH7" s="72">
        <v>24</v>
      </c>
      <c r="AI7" s="72">
        <v>0</v>
      </c>
      <c r="AJ7" s="63">
        <v>171223</v>
      </c>
      <c r="AK7" s="63">
        <f t="shared" si="3"/>
        <v>2228375.4</v>
      </c>
      <c r="AL7" s="73">
        <v>36740</v>
      </c>
      <c r="AM7" s="74" t="s">
        <v>70</v>
      </c>
    </row>
    <row r="8" spans="1:39">
      <c r="A8" s="67" t="s">
        <v>63</v>
      </c>
      <c r="B8" s="68" t="s">
        <v>77</v>
      </c>
      <c r="C8" s="68" t="s">
        <v>78</v>
      </c>
      <c r="D8" s="69" t="s">
        <v>79</v>
      </c>
      <c r="E8" s="70" t="s">
        <v>80</v>
      </c>
      <c r="F8" s="70">
        <v>8</v>
      </c>
      <c r="G8" s="70" t="s">
        <v>81</v>
      </c>
      <c r="H8" s="70" t="s">
        <v>82</v>
      </c>
      <c r="I8" s="70" t="s">
        <v>61</v>
      </c>
      <c r="J8" s="70" t="s">
        <v>62</v>
      </c>
      <c r="K8" s="63">
        <v>406464</v>
      </c>
      <c r="L8" s="71">
        <v>1</v>
      </c>
      <c r="M8" s="63">
        <f>K8*2/100</f>
        <v>8129.28</v>
      </c>
      <c r="N8" s="63">
        <f t="shared" si="0"/>
        <v>87389.759999999995</v>
      </c>
      <c r="O8" s="63">
        <v>677947</v>
      </c>
      <c r="P8" s="63">
        <f t="shared" si="1"/>
        <v>142262.39999999999</v>
      </c>
      <c r="Q8" s="63">
        <f t="shared" si="2"/>
        <v>56904.959999999999</v>
      </c>
      <c r="R8" s="63">
        <v>17628</v>
      </c>
      <c r="S8" s="63">
        <v>120139</v>
      </c>
      <c r="T8" s="63">
        <v>49531</v>
      </c>
      <c r="U8" s="63">
        <v>27806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403914</v>
      </c>
      <c r="AE8" s="63">
        <v>37095</v>
      </c>
      <c r="AF8" s="63">
        <v>0</v>
      </c>
      <c r="AG8" s="63">
        <v>0</v>
      </c>
      <c r="AH8" s="72">
        <v>64</v>
      </c>
      <c r="AI8" s="72">
        <v>7</v>
      </c>
      <c r="AJ8" s="63">
        <v>519447</v>
      </c>
      <c r="AK8" s="63">
        <f t="shared" si="3"/>
        <v>2554657.4</v>
      </c>
      <c r="AL8" s="73">
        <v>41334</v>
      </c>
      <c r="AM8" s="74" t="s">
        <v>70</v>
      </c>
    </row>
    <row r="9" spans="1:39">
      <c r="A9" s="67" t="s">
        <v>63</v>
      </c>
      <c r="B9" s="68" t="s">
        <v>78</v>
      </c>
      <c r="C9" s="68" t="s">
        <v>83</v>
      </c>
      <c r="D9" s="69" t="s">
        <v>84</v>
      </c>
      <c r="E9" s="70" t="s">
        <v>85</v>
      </c>
      <c r="F9" s="70">
        <v>8</v>
      </c>
      <c r="G9" s="70" t="s">
        <v>86</v>
      </c>
      <c r="H9" s="70" t="s">
        <v>87</v>
      </c>
      <c r="I9" s="70" t="s">
        <v>61</v>
      </c>
      <c r="J9" s="70" t="s">
        <v>62</v>
      </c>
      <c r="K9" s="63">
        <v>406464</v>
      </c>
      <c r="L9" s="71">
        <v>0</v>
      </c>
      <c r="M9" s="63">
        <f>K9*0/100</f>
        <v>0</v>
      </c>
      <c r="N9" s="63">
        <f t="shared" si="0"/>
        <v>87389.759999999995</v>
      </c>
      <c r="O9" s="63">
        <v>677947</v>
      </c>
      <c r="P9" s="63">
        <f t="shared" si="1"/>
        <v>142262.39999999999</v>
      </c>
      <c r="Q9" s="63">
        <f t="shared" si="2"/>
        <v>56904.959999999999</v>
      </c>
      <c r="R9" s="63">
        <v>17628</v>
      </c>
      <c r="S9" s="63">
        <v>120139</v>
      </c>
      <c r="T9" s="63">
        <v>49531</v>
      </c>
      <c r="U9" s="63">
        <v>27806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269276</v>
      </c>
      <c r="AE9" s="63">
        <v>39724</v>
      </c>
      <c r="AF9" s="63">
        <v>0</v>
      </c>
      <c r="AG9" s="63">
        <v>0</v>
      </c>
      <c r="AH9" s="72">
        <v>0</v>
      </c>
      <c r="AI9" s="72">
        <v>0</v>
      </c>
      <c r="AJ9" s="63">
        <v>0</v>
      </c>
      <c r="AK9" s="63">
        <f t="shared" si="3"/>
        <v>1895072.1199999999</v>
      </c>
      <c r="AL9" s="73">
        <v>42125</v>
      </c>
      <c r="AM9" s="74" t="s">
        <v>70</v>
      </c>
    </row>
    <row r="10" spans="1:39">
      <c r="A10" s="67" t="s">
        <v>63</v>
      </c>
      <c r="B10" s="68" t="s">
        <v>88</v>
      </c>
      <c r="C10" s="68" t="s">
        <v>89</v>
      </c>
      <c r="D10" s="69" t="s">
        <v>90</v>
      </c>
      <c r="E10" s="70" t="s">
        <v>91</v>
      </c>
      <c r="F10" s="70">
        <v>10</v>
      </c>
      <c r="G10" s="70" t="s">
        <v>92</v>
      </c>
      <c r="H10" s="70" t="s">
        <v>93</v>
      </c>
      <c r="I10" s="70" t="s">
        <v>61</v>
      </c>
      <c r="J10" s="70" t="s">
        <v>62</v>
      </c>
      <c r="K10" s="63">
        <v>348426</v>
      </c>
      <c r="L10" s="71">
        <v>10</v>
      </c>
      <c r="M10" s="63">
        <f>K10*20/100</f>
        <v>69685.2</v>
      </c>
      <c r="N10" s="63">
        <f t="shared" si="0"/>
        <v>74911.59</v>
      </c>
      <c r="O10" s="63">
        <v>393757</v>
      </c>
      <c r="P10" s="63">
        <f t="shared" si="1"/>
        <v>121949.09999999999</v>
      </c>
      <c r="Q10" s="63">
        <f t="shared" si="2"/>
        <v>48779.64</v>
      </c>
      <c r="R10" s="63">
        <v>17628</v>
      </c>
      <c r="S10" s="63">
        <v>68453</v>
      </c>
      <c r="T10" s="63">
        <v>28238</v>
      </c>
      <c r="U10" s="63">
        <v>27806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403914</v>
      </c>
      <c r="AE10" s="63">
        <v>37095</v>
      </c>
      <c r="AF10" s="63">
        <v>61852</v>
      </c>
      <c r="AG10" s="63">
        <v>0</v>
      </c>
      <c r="AH10" s="72">
        <v>11</v>
      </c>
      <c r="AI10" s="72">
        <v>23</v>
      </c>
      <c r="AJ10" s="63">
        <v>188476</v>
      </c>
      <c r="AK10" s="63">
        <f t="shared" si="3"/>
        <v>1890970.53</v>
      </c>
      <c r="AL10" s="73">
        <v>32265</v>
      </c>
      <c r="AM10" s="74" t="s">
        <v>70</v>
      </c>
    </row>
    <row r="11" spans="1:39">
      <c r="A11" s="67" t="s">
        <v>94</v>
      </c>
      <c r="B11" s="68" t="s">
        <v>95</v>
      </c>
      <c r="C11" s="68" t="s">
        <v>96</v>
      </c>
      <c r="D11" s="69" t="s">
        <v>97</v>
      </c>
      <c r="E11" s="70" t="s">
        <v>98</v>
      </c>
      <c r="F11" s="70">
        <v>11</v>
      </c>
      <c r="G11" s="70" t="s">
        <v>99</v>
      </c>
      <c r="H11" s="70" t="s">
        <v>100</v>
      </c>
      <c r="I11" s="70" t="s">
        <v>61</v>
      </c>
      <c r="J11" s="70" t="s">
        <v>62</v>
      </c>
      <c r="K11" s="63">
        <v>322635</v>
      </c>
      <c r="L11" s="71">
        <v>15</v>
      </c>
      <c r="M11" s="63">
        <f>K11*30/100</f>
        <v>96790.5</v>
      </c>
      <c r="N11" s="63">
        <f t="shared" si="0"/>
        <v>69366.524999999994</v>
      </c>
      <c r="O11" s="63">
        <v>297528</v>
      </c>
      <c r="P11" s="63">
        <f t="shared" si="1"/>
        <v>112922.25</v>
      </c>
      <c r="Q11" s="63">
        <f t="shared" si="2"/>
        <v>45168.9</v>
      </c>
      <c r="R11" s="63">
        <v>17628</v>
      </c>
      <c r="S11" s="63">
        <v>51021</v>
      </c>
      <c r="T11" s="63">
        <v>21018</v>
      </c>
      <c r="U11" s="63">
        <v>27806</v>
      </c>
      <c r="V11" s="63">
        <v>16712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403914</v>
      </c>
      <c r="AE11" s="63">
        <v>37095</v>
      </c>
      <c r="AF11" s="63">
        <v>0</v>
      </c>
      <c r="AG11" s="63">
        <v>0</v>
      </c>
      <c r="AH11" s="72">
        <v>20</v>
      </c>
      <c r="AI11" s="72">
        <v>0</v>
      </c>
      <c r="AJ11" s="63">
        <v>81315</v>
      </c>
      <c r="AK11" s="63">
        <f t="shared" si="3"/>
        <v>1600920.175</v>
      </c>
      <c r="AL11" s="73">
        <v>29738</v>
      </c>
      <c r="AM11" s="74" t="s">
        <v>70</v>
      </c>
    </row>
    <row r="12" spans="1:39">
      <c r="A12" s="67" t="s">
        <v>94</v>
      </c>
      <c r="B12" s="68" t="s">
        <v>101</v>
      </c>
      <c r="C12" s="68" t="s">
        <v>102</v>
      </c>
      <c r="D12" s="69" t="s">
        <v>103</v>
      </c>
      <c r="E12" s="70" t="s">
        <v>104</v>
      </c>
      <c r="F12" s="70">
        <v>11</v>
      </c>
      <c r="G12" s="70" t="s">
        <v>105</v>
      </c>
      <c r="H12" s="70" t="s">
        <v>106</v>
      </c>
      <c r="I12" s="70" t="s">
        <v>61</v>
      </c>
      <c r="J12" s="70" t="s">
        <v>62</v>
      </c>
      <c r="K12" s="63">
        <v>322635</v>
      </c>
      <c r="L12" s="71">
        <v>3</v>
      </c>
      <c r="M12" s="63">
        <f>K12*6/100</f>
        <v>19358.099999999999</v>
      </c>
      <c r="N12" s="63">
        <f t="shared" si="0"/>
        <v>69366.524999999994</v>
      </c>
      <c r="O12" s="63">
        <v>297528</v>
      </c>
      <c r="P12" s="63">
        <f t="shared" si="1"/>
        <v>112922.25</v>
      </c>
      <c r="Q12" s="63">
        <f t="shared" si="2"/>
        <v>45168.9</v>
      </c>
      <c r="R12" s="63">
        <v>17628</v>
      </c>
      <c r="S12" s="63">
        <v>51021</v>
      </c>
      <c r="T12" s="63">
        <v>21018</v>
      </c>
      <c r="U12" s="63">
        <v>27806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403914</v>
      </c>
      <c r="AE12" s="63">
        <v>59586</v>
      </c>
      <c r="AF12" s="63">
        <v>0</v>
      </c>
      <c r="AG12" s="63">
        <v>0</v>
      </c>
      <c r="AH12" s="72">
        <v>0</v>
      </c>
      <c r="AI12" s="72">
        <v>0</v>
      </c>
      <c r="AJ12" s="63">
        <v>0</v>
      </c>
      <c r="AK12" s="63">
        <f t="shared" si="3"/>
        <v>1447951.7749999999</v>
      </c>
      <c r="AL12" s="73">
        <v>41548</v>
      </c>
      <c r="AM12" s="74" t="s">
        <v>70</v>
      </c>
    </row>
    <row r="13" spans="1:39">
      <c r="A13" s="67" t="s">
        <v>107</v>
      </c>
      <c r="B13" s="68" t="s">
        <v>108</v>
      </c>
      <c r="C13" s="68" t="s">
        <v>109</v>
      </c>
      <c r="D13" s="69" t="s">
        <v>110</v>
      </c>
      <c r="E13" s="70" t="s">
        <v>111</v>
      </c>
      <c r="F13" s="70">
        <v>13</v>
      </c>
      <c r="G13" s="70" t="s">
        <v>112</v>
      </c>
      <c r="H13" s="70" t="s">
        <v>113</v>
      </c>
      <c r="I13" s="70" t="s">
        <v>61</v>
      </c>
      <c r="J13" s="70" t="s">
        <v>62</v>
      </c>
      <c r="K13" s="63">
        <v>276598</v>
      </c>
      <c r="L13" s="71">
        <v>15</v>
      </c>
      <c r="M13" s="63">
        <f>K13*30/100</f>
        <v>82979.399999999994</v>
      </c>
      <c r="N13" s="63">
        <f t="shared" si="0"/>
        <v>59468.57</v>
      </c>
      <c r="O13" s="63">
        <v>163426</v>
      </c>
      <c r="P13" s="63">
        <f t="shared" si="1"/>
        <v>96809.299999999988</v>
      </c>
      <c r="Q13" s="63">
        <f t="shared" si="2"/>
        <v>38723.719999999994</v>
      </c>
      <c r="R13" s="63">
        <v>63659</v>
      </c>
      <c r="S13" s="63">
        <v>31857</v>
      </c>
      <c r="T13" s="63">
        <v>12115</v>
      </c>
      <c r="U13" s="63">
        <v>45940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403914</v>
      </c>
      <c r="AE13" s="63">
        <v>48055</v>
      </c>
      <c r="AF13" s="63">
        <v>0</v>
      </c>
      <c r="AG13" s="63">
        <v>0</v>
      </c>
      <c r="AH13" s="72">
        <v>0</v>
      </c>
      <c r="AI13" s="72">
        <v>0</v>
      </c>
      <c r="AJ13" s="63">
        <v>0</v>
      </c>
      <c r="AK13" s="63">
        <f t="shared" si="3"/>
        <v>1323544.99</v>
      </c>
      <c r="AL13" s="73">
        <v>29966</v>
      </c>
      <c r="AM13" s="74" t="s">
        <v>70</v>
      </c>
    </row>
    <row r="14" spans="1:39">
      <c r="A14" s="67" t="s">
        <v>114</v>
      </c>
      <c r="B14" s="68" t="s">
        <v>115</v>
      </c>
      <c r="C14" s="68" t="s">
        <v>116</v>
      </c>
      <c r="D14" s="69" t="s">
        <v>117</v>
      </c>
      <c r="E14" s="70" t="s">
        <v>118</v>
      </c>
      <c r="F14" s="70">
        <v>14</v>
      </c>
      <c r="G14" s="70" t="s">
        <v>119</v>
      </c>
      <c r="H14" s="70" t="s">
        <v>120</v>
      </c>
      <c r="I14" s="70" t="s">
        <v>61</v>
      </c>
      <c r="J14" s="70" t="s">
        <v>62</v>
      </c>
      <c r="K14" s="63">
        <v>256069</v>
      </c>
      <c r="L14" s="71">
        <v>15</v>
      </c>
      <c r="M14" s="63">
        <f>K14*30/100</f>
        <v>76820.7</v>
      </c>
      <c r="N14" s="63">
        <f t="shared" si="0"/>
        <v>55054.834999999999</v>
      </c>
      <c r="O14" s="63">
        <v>123449</v>
      </c>
      <c r="P14" s="63">
        <f t="shared" si="1"/>
        <v>89624.15</v>
      </c>
      <c r="Q14" s="63">
        <f t="shared" si="2"/>
        <v>35849.659999999996</v>
      </c>
      <c r="R14" s="63">
        <v>63151</v>
      </c>
      <c r="S14" s="63">
        <v>24020</v>
      </c>
      <c r="T14" s="63">
        <v>8958</v>
      </c>
      <c r="U14" s="63">
        <v>45940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403914</v>
      </c>
      <c r="AE14" s="63">
        <v>59907</v>
      </c>
      <c r="AF14" s="63">
        <v>30926</v>
      </c>
      <c r="AG14" s="63">
        <v>0</v>
      </c>
      <c r="AH14" s="72">
        <v>0</v>
      </c>
      <c r="AI14" s="72">
        <v>0</v>
      </c>
      <c r="AJ14" s="63">
        <v>0</v>
      </c>
      <c r="AK14" s="63">
        <f t="shared" si="3"/>
        <v>1273683.3450000002</v>
      </c>
      <c r="AL14" s="73">
        <v>29573</v>
      </c>
      <c r="AM14" s="74" t="s">
        <v>70</v>
      </c>
    </row>
    <row r="15" spans="1:39">
      <c r="A15" s="67" t="s">
        <v>114</v>
      </c>
      <c r="B15" s="68" t="s">
        <v>121</v>
      </c>
      <c r="C15" s="68" t="s">
        <v>122</v>
      </c>
      <c r="D15" s="69" t="s">
        <v>123</v>
      </c>
      <c r="E15" s="70" t="s">
        <v>124</v>
      </c>
      <c r="F15" s="70">
        <v>15</v>
      </c>
      <c r="G15" s="70" t="s">
        <v>125</v>
      </c>
      <c r="H15" s="70" t="s">
        <v>100</v>
      </c>
      <c r="I15" s="70" t="s">
        <v>61</v>
      </c>
      <c r="J15" s="70" t="s">
        <v>62</v>
      </c>
      <c r="K15" s="63">
        <v>237118</v>
      </c>
      <c r="L15" s="71">
        <v>13</v>
      </c>
      <c r="M15" s="63">
        <f>K15*26/100</f>
        <v>61650.68</v>
      </c>
      <c r="N15" s="63">
        <f t="shared" si="0"/>
        <v>50980.37</v>
      </c>
      <c r="O15" s="63">
        <v>99155</v>
      </c>
      <c r="P15" s="63">
        <f t="shared" si="1"/>
        <v>82991.299999999988</v>
      </c>
      <c r="Q15" s="63">
        <f t="shared" si="2"/>
        <v>33196.519999999997</v>
      </c>
      <c r="R15" s="63">
        <v>54382</v>
      </c>
      <c r="S15" s="63">
        <v>18627</v>
      </c>
      <c r="T15" s="63">
        <v>7009</v>
      </c>
      <c r="U15" s="63">
        <v>45940</v>
      </c>
      <c r="V15" s="63">
        <v>12379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403914</v>
      </c>
      <c r="AE15" s="63">
        <v>36966</v>
      </c>
      <c r="AF15" s="63">
        <v>0</v>
      </c>
      <c r="AG15" s="63">
        <v>0</v>
      </c>
      <c r="AH15" s="72">
        <v>20</v>
      </c>
      <c r="AI15" s="72">
        <v>0</v>
      </c>
      <c r="AJ15" s="63">
        <v>43539</v>
      </c>
      <c r="AK15" s="63">
        <f t="shared" si="3"/>
        <v>1187847.8700000001</v>
      </c>
      <c r="AL15" s="73">
        <v>32097</v>
      </c>
      <c r="AM15" s="74" t="s">
        <v>70</v>
      </c>
    </row>
    <row r="16" spans="1:39">
      <c r="A16" s="67" t="s">
        <v>114</v>
      </c>
      <c r="B16" s="68" t="s">
        <v>95</v>
      </c>
      <c r="C16" s="68" t="s">
        <v>96</v>
      </c>
      <c r="D16" s="69" t="s">
        <v>126</v>
      </c>
      <c r="E16" s="70" t="s">
        <v>127</v>
      </c>
      <c r="F16" s="70">
        <v>16</v>
      </c>
      <c r="G16" s="70" t="s">
        <v>128</v>
      </c>
      <c r="H16" s="70" t="s">
        <v>129</v>
      </c>
      <c r="I16" s="70" t="s">
        <v>61</v>
      </c>
      <c r="J16" s="70" t="s">
        <v>62</v>
      </c>
      <c r="K16" s="63">
        <v>219503</v>
      </c>
      <c r="L16" s="75">
        <v>11</v>
      </c>
      <c r="M16" s="63">
        <f>K16*22/100</f>
        <v>48290.66</v>
      </c>
      <c r="N16" s="63">
        <f t="shared" si="0"/>
        <v>47193.144999999997</v>
      </c>
      <c r="O16" s="63">
        <v>97384</v>
      </c>
      <c r="P16" s="63">
        <f t="shared" si="1"/>
        <v>76826.049999999988</v>
      </c>
      <c r="Q16" s="63">
        <f t="shared" si="2"/>
        <v>30730.42</v>
      </c>
      <c r="R16" s="63">
        <v>57296</v>
      </c>
      <c r="S16" s="63">
        <v>18144</v>
      </c>
      <c r="T16" s="63">
        <v>6807</v>
      </c>
      <c r="U16" s="63">
        <v>45940</v>
      </c>
      <c r="V16" s="63">
        <v>0</v>
      </c>
      <c r="W16" s="63">
        <v>1793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403914</v>
      </c>
      <c r="AE16" s="63">
        <v>37095</v>
      </c>
      <c r="AF16" s="63">
        <v>30926</v>
      </c>
      <c r="AG16" s="63">
        <v>0</v>
      </c>
      <c r="AH16" s="72">
        <v>0</v>
      </c>
      <c r="AI16" s="72">
        <v>0</v>
      </c>
      <c r="AJ16" s="63">
        <v>0</v>
      </c>
      <c r="AK16" s="63">
        <f>K16+M16+N16+O16+P16+Q16+R16+S16+T16+U16+V16+X16+Y16+AA16+AB16+AJ16+AG16+AC16+Z16+AD16+AE16+AF16+W16</f>
        <v>1121842.2749999999</v>
      </c>
      <c r="AL16" s="73">
        <v>30758</v>
      </c>
      <c r="AM16" s="74" t="s">
        <v>70</v>
      </c>
    </row>
    <row r="17" spans="1:39">
      <c r="A17" s="67" t="s">
        <v>114</v>
      </c>
      <c r="B17" s="68" t="s">
        <v>130</v>
      </c>
      <c r="C17" s="68" t="s">
        <v>131</v>
      </c>
      <c r="D17" s="69" t="s">
        <v>132</v>
      </c>
      <c r="E17" s="70" t="s">
        <v>133</v>
      </c>
      <c r="F17" s="70">
        <v>17</v>
      </c>
      <c r="G17" s="70" t="s">
        <v>114</v>
      </c>
      <c r="H17" s="70" t="s">
        <v>120</v>
      </c>
      <c r="I17" s="70" t="s">
        <v>61</v>
      </c>
      <c r="J17" s="70" t="s">
        <v>62</v>
      </c>
      <c r="K17" s="63">
        <v>203254</v>
      </c>
      <c r="L17" s="75">
        <v>12</v>
      </c>
      <c r="M17" s="63">
        <f>K17*24/100</f>
        <v>48780.959999999999</v>
      </c>
      <c r="N17" s="63">
        <f t="shared" si="0"/>
        <v>43699.61</v>
      </c>
      <c r="O17" s="63">
        <v>75295</v>
      </c>
      <c r="P17" s="63">
        <f t="shared" si="1"/>
        <v>71138.899999999994</v>
      </c>
      <c r="Q17" s="63">
        <f t="shared" si="2"/>
        <v>28455.559999999998</v>
      </c>
      <c r="R17" s="63">
        <v>53304</v>
      </c>
      <c r="S17" s="63">
        <v>13074</v>
      </c>
      <c r="T17" s="63">
        <v>4880</v>
      </c>
      <c r="U17" s="63">
        <v>45940</v>
      </c>
      <c r="V17" s="63">
        <v>0</v>
      </c>
      <c r="W17" s="63">
        <v>7172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403914</v>
      </c>
      <c r="AE17" s="63">
        <v>59586</v>
      </c>
      <c r="AF17" s="63">
        <v>92778</v>
      </c>
      <c r="AG17" s="63">
        <v>0</v>
      </c>
      <c r="AH17" s="72">
        <v>0</v>
      </c>
      <c r="AI17" s="72">
        <v>0</v>
      </c>
      <c r="AJ17" s="63">
        <v>0</v>
      </c>
      <c r="AK17" s="63">
        <f t="shared" ref="AK17:AK21" si="4">K17+M17+N17+O17+P17+Q17+R17+S17+T17+U17+V17+X17+Y17+AA17+AB17+AJ17+AG17+AC17+Z17+AD17+AE17+AF17+W17</f>
        <v>1151272.03</v>
      </c>
      <c r="AL17" s="73">
        <v>32419</v>
      </c>
      <c r="AM17" s="74" t="s">
        <v>70</v>
      </c>
    </row>
    <row r="18" spans="1:39">
      <c r="A18" s="67" t="s">
        <v>134</v>
      </c>
      <c r="B18" s="68" t="s">
        <v>135</v>
      </c>
      <c r="C18" s="68" t="s">
        <v>64</v>
      </c>
      <c r="D18" s="69" t="s">
        <v>136</v>
      </c>
      <c r="E18" s="70" t="s">
        <v>137</v>
      </c>
      <c r="F18" s="70">
        <v>17</v>
      </c>
      <c r="G18" s="70" t="s">
        <v>128</v>
      </c>
      <c r="H18" s="70" t="s">
        <v>138</v>
      </c>
      <c r="I18" s="70" t="s">
        <v>61</v>
      </c>
      <c r="J18" s="70" t="s">
        <v>62</v>
      </c>
      <c r="K18" s="63">
        <v>203254</v>
      </c>
      <c r="L18" s="75">
        <v>14</v>
      </c>
      <c r="M18" s="63">
        <f>K18*28/100</f>
        <v>56911.12</v>
      </c>
      <c r="N18" s="63">
        <f t="shared" si="0"/>
        <v>43699.61</v>
      </c>
      <c r="O18" s="63">
        <v>75295</v>
      </c>
      <c r="P18" s="63">
        <f t="shared" si="1"/>
        <v>71138.899999999994</v>
      </c>
      <c r="Q18" s="63">
        <f t="shared" si="2"/>
        <v>28455.559999999998</v>
      </c>
      <c r="R18" s="63">
        <v>53304</v>
      </c>
      <c r="S18" s="63">
        <v>13074</v>
      </c>
      <c r="T18" s="63">
        <v>4880</v>
      </c>
      <c r="U18" s="63">
        <v>45940</v>
      </c>
      <c r="V18" s="63">
        <v>0</v>
      </c>
      <c r="W18" s="63">
        <v>3586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403914</v>
      </c>
      <c r="AE18" s="63">
        <v>59907</v>
      </c>
      <c r="AF18" s="63">
        <v>61852</v>
      </c>
      <c r="AG18" s="63">
        <v>0</v>
      </c>
      <c r="AH18" s="72">
        <v>0</v>
      </c>
      <c r="AI18" s="72">
        <v>0</v>
      </c>
      <c r="AJ18" s="63">
        <v>0</v>
      </c>
      <c r="AK18" s="63">
        <f t="shared" si="4"/>
        <v>1125211.19</v>
      </c>
      <c r="AL18" s="73">
        <v>31121</v>
      </c>
      <c r="AM18" s="74" t="s">
        <v>70</v>
      </c>
    </row>
    <row r="19" spans="1:39">
      <c r="A19" s="67" t="s">
        <v>134</v>
      </c>
      <c r="B19" s="68" t="s">
        <v>139</v>
      </c>
      <c r="C19" s="68" t="s">
        <v>140</v>
      </c>
      <c r="D19" s="69" t="s">
        <v>141</v>
      </c>
      <c r="E19" s="70" t="s">
        <v>142</v>
      </c>
      <c r="F19" s="70">
        <v>17</v>
      </c>
      <c r="G19" s="70" t="s">
        <v>128</v>
      </c>
      <c r="H19" s="70" t="s">
        <v>120</v>
      </c>
      <c r="I19" s="70" t="s">
        <v>61</v>
      </c>
      <c r="J19" s="70" t="s">
        <v>62</v>
      </c>
      <c r="K19" s="63">
        <v>203254</v>
      </c>
      <c r="L19" s="75">
        <v>10</v>
      </c>
      <c r="M19" s="63">
        <f>K19*20/100</f>
        <v>40650.800000000003</v>
      </c>
      <c r="N19" s="63">
        <f t="shared" si="0"/>
        <v>43699.61</v>
      </c>
      <c r="O19" s="63">
        <v>75295</v>
      </c>
      <c r="P19" s="63">
        <f t="shared" si="1"/>
        <v>71138.899999999994</v>
      </c>
      <c r="Q19" s="63">
        <f t="shared" si="2"/>
        <v>28455.559999999998</v>
      </c>
      <c r="R19" s="63">
        <v>53304</v>
      </c>
      <c r="S19" s="63">
        <v>13074</v>
      </c>
      <c r="T19" s="63">
        <v>4880</v>
      </c>
      <c r="U19" s="63">
        <v>45940</v>
      </c>
      <c r="V19" s="63">
        <v>0</v>
      </c>
      <c r="W19" s="63">
        <v>3586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403914</v>
      </c>
      <c r="AE19" s="63">
        <v>59715</v>
      </c>
      <c r="AF19" s="63">
        <v>30926</v>
      </c>
      <c r="AG19" s="63">
        <v>0</v>
      </c>
      <c r="AH19" s="72">
        <v>19</v>
      </c>
      <c r="AI19" s="72">
        <v>37</v>
      </c>
      <c r="AJ19" s="63">
        <v>116185</v>
      </c>
      <c r="AK19" s="63">
        <f t="shared" si="4"/>
        <v>1194017.8699999999</v>
      </c>
      <c r="AL19" s="73">
        <v>33008</v>
      </c>
      <c r="AM19" s="74" t="s">
        <v>70</v>
      </c>
    </row>
    <row r="20" spans="1:39">
      <c r="A20" s="67" t="s">
        <v>134</v>
      </c>
      <c r="B20" s="68" t="s">
        <v>143</v>
      </c>
      <c r="C20" s="68" t="s">
        <v>140</v>
      </c>
      <c r="D20" s="69" t="s">
        <v>136</v>
      </c>
      <c r="E20" s="70" t="s">
        <v>144</v>
      </c>
      <c r="F20" s="70">
        <v>17</v>
      </c>
      <c r="G20" s="70" t="s">
        <v>128</v>
      </c>
      <c r="H20" s="70" t="s">
        <v>138</v>
      </c>
      <c r="I20" s="70" t="s">
        <v>61</v>
      </c>
      <c r="J20" s="70" t="s">
        <v>62</v>
      </c>
      <c r="K20" s="63">
        <v>203254</v>
      </c>
      <c r="L20" s="75">
        <v>11</v>
      </c>
      <c r="M20" s="63">
        <f>K20*22/100</f>
        <v>44715.88</v>
      </c>
      <c r="N20" s="63">
        <f t="shared" si="0"/>
        <v>43699.61</v>
      </c>
      <c r="O20" s="63">
        <v>75295</v>
      </c>
      <c r="P20" s="63">
        <f t="shared" si="1"/>
        <v>71138.899999999994</v>
      </c>
      <c r="Q20" s="63">
        <f t="shared" si="2"/>
        <v>28455.559999999998</v>
      </c>
      <c r="R20" s="63">
        <v>53304</v>
      </c>
      <c r="S20" s="63">
        <v>13074</v>
      </c>
      <c r="T20" s="63">
        <v>4880</v>
      </c>
      <c r="U20" s="63">
        <v>45940</v>
      </c>
      <c r="V20" s="63">
        <v>0</v>
      </c>
      <c r="W20" s="63">
        <v>3586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403914</v>
      </c>
      <c r="AE20" s="63">
        <v>59037</v>
      </c>
      <c r="AF20" s="63">
        <v>61852</v>
      </c>
      <c r="AG20" s="63">
        <v>0</v>
      </c>
      <c r="AH20" s="72">
        <v>13</v>
      </c>
      <c r="AI20" s="72">
        <v>5</v>
      </c>
      <c r="AJ20" s="63">
        <v>35148</v>
      </c>
      <c r="AK20" s="63">
        <f t="shared" si="4"/>
        <v>1147293.95</v>
      </c>
      <c r="AL20" s="73">
        <v>30376</v>
      </c>
      <c r="AM20" s="74" t="s">
        <v>70</v>
      </c>
    </row>
    <row r="21" spans="1:39" ht="15.75" thickBot="1">
      <c r="A21" s="76" t="s">
        <v>134</v>
      </c>
      <c r="B21" s="77" t="s">
        <v>145</v>
      </c>
      <c r="C21" s="77" t="s">
        <v>146</v>
      </c>
      <c r="D21" s="78" t="s">
        <v>147</v>
      </c>
      <c r="E21" s="79" t="s">
        <v>148</v>
      </c>
      <c r="F21" s="79">
        <v>18</v>
      </c>
      <c r="G21" s="79" t="s">
        <v>128</v>
      </c>
      <c r="H21" s="79" t="s">
        <v>120</v>
      </c>
      <c r="I21" s="79" t="s">
        <v>61</v>
      </c>
      <c r="J21" s="79" t="s">
        <v>62</v>
      </c>
      <c r="K21" s="80">
        <v>188204</v>
      </c>
      <c r="L21" s="81">
        <v>10</v>
      </c>
      <c r="M21" s="80">
        <f>K21*20/100</f>
        <v>37640.800000000003</v>
      </c>
      <c r="N21" s="80">
        <f t="shared" si="0"/>
        <v>40463.86</v>
      </c>
      <c r="O21" s="80">
        <v>72916</v>
      </c>
      <c r="P21" s="80">
        <f t="shared" si="1"/>
        <v>65871.399999999994</v>
      </c>
      <c r="Q21" s="80">
        <f t="shared" si="2"/>
        <v>26348.559999999998</v>
      </c>
      <c r="R21" s="80">
        <v>53304</v>
      </c>
      <c r="S21" s="80">
        <v>11956</v>
      </c>
      <c r="T21" s="80">
        <v>4417</v>
      </c>
      <c r="U21" s="80">
        <v>45940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403914</v>
      </c>
      <c r="AE21" s="80">
        <v>36966</v>
      </c>
      <c r="AF21" s="80">
        <v>30926</v>
      </c>
      <c r="AG21" s="80">
        <v>0</v>
      </c>
      <c r="AH21" s="82">
        <v>0</v>
      </c>
      <c r="AI21" s="82">
        <v>0</v>
      </c>
      <c r="AJ21" s="80">
        <v>0</v>
      </c>
      <c r="AK21" s="80">
        <f t="shared" si="4"/>
        <v>1018867.6199999999</v>
      </c>
      <c r="AL21" s="83">
        <v>35534</v>
      </c>
      <c r="AM21" s="84" t="s">
        <v>70</v>
      </c>
    </row>
    <row r="22" spans="1:39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</row>
    <row r="23" spans="1:39">
      <c r="A23" s="85" t="s">
        <v>149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68"/>
    </row>
    <row r="24" spans="1:39" ht="15.75" thickBo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</row>
    <row r="25" spans="1:39" ht="15.75" thickBot="1">
      <c r="A25" s="87" t="s">
        <v>1</v>
      </c>
      <c r="B25" s="87" t="s">
        <v>2</v>
      </c>
      <c r="C25" s="87" t="s">
        <v>2</v>
      </c>
      <c r="D25" s="87" t="s">
        <v>3</v>
      </c>
      <c r="E25" s="87" t="s">
        <v>150</v>
      </c>
      <c r="F25" s="87" t="s">
        <v>5</v>
      </c>
      <c r="G25" s="87" t="s">
        <v>38</v>
      </c>
      <c r="H25" s="87" t="s">
        <v>7</v>
      </c>
      <c r="I25" s="87" t="s">
        <v>8</v>
      </c>
      <c r="J25" s="87" t="s">
        <v>9</v>
      </c>
      <c r="K25" s="87" t="s">
        <v>10</v>
      </c>
      <c r="L25" s="88" t="s">
        <v>11</v>
      </c>
      <c r="M25" s="88"/>
      <c r="N25" s="87" t="s">
        <v>12</v>
      </c>
      <c r="O25" s="87" t="s">
        <v>13</v>
      </c>
      <c r="P25" s="87" t="s">
        <v>14</v>
      </c>
      <c r="Q25" s="87" t="s">
        <v>15</v>
      </c>
      <c r="R25" s="87" t="s">
        <v>16</v>
      </c>
      <c r="S25" s="87" t="s">
        <v>17</v>
      </c>
      <c r="T25" s="87" t="s">
        <v>18</v>
      </c>
      <c r="U25" s="89" t="s">
        <v>151</v>
      </c>
      <c r="V25" s="90" t="s">
        <v>20</v>
      </c>
      <c r="W25" s="87" t="s">
        <v>21</v>
      </c>
      <c r="X25" s="87" t="s">
        <v>30</v>
      </c>
      <c r="Y25" s="91" t="s">
        <v>23</v>
      </c>
      <c r="Z25" s="92" t="s">
        <v>24</v>
      </c>
      <c r="AA25" s="93" t="s">
        <v>25</v>
      </c>
      <c r="AB25" s="87" t="s">
        <v>26</v>
      </c>
      <c r="AC25" s="87" t="s">
        <v>152</v>
      </c>
      <c r="AD25" s="89" t="s">
        <v>153</v>
      </c>
      <c r="AE25" s="24" t="s">
        <v>154</v>
      </c>
      <c r="AF25" s="33" t="s">
        <v>31</v>
      </c>
      <c r="AG25" s="88" t="s">
        <v>32</v>
      </c>
      <c r="AH25" s="88"/>
      <c r="AI25" s="88"/>
      <c r="AJ25" s="91" t="s">
        <v>33</v>
      </c>
      <c r="AK25" s="87" t="s">
        <v>34</v>
      </c>
      <c r="AL25" s="87" t="s">
        <v>35</v>
      </c>
      <c r="AM25" s="94"/>
    </row>
    <row r="26" spans="1:39" ht="15.75" thickBot="1">
      <c r="A26" s="95"/>
      <c r="B26" s="96" t="s">
        <v>36</v>
      </c>
      <c r="C26" s="96" t="s">
        <v>37</v>
      </c>
      <c r="D26" s="96"/>
      <c r="E26" s="96" t="s">
        <v>155</v>
      </c>
      <c r="F26" s="95"/>
      <c r="G26" s="95"/>
      <c r="H26" s="95" t="s">
        <v>156</v>
      </c>
      <c r="I26" s="95"/>
      <c r="J26" s="95" t="s">
        <v>40</v>
      </c>
      <c r="K26" s="96" t="s">
        <v>41</v>
      </c>
      <c r="L26" s="97" t="s">
        <v>42</v>
      </c>
      <c r="M26" s="98" t="s">
        <v>43</v>
      </c>
      <c r="N26" s="95"/>
      <c r="O26" s="95"/>
      <c r="P26" s="95"/>
      <c r="Q26" s="95"/>
      <c r="R26" s="95"/>
      <c r="S26" s="95"/>
      <c r="T26" s="95"/>
      <c r="U26" s="99">
        <v>19529</v>
      </c>
      <c r="V26" s="100" t="s">
        <v>44</v>
      </c>
      <c r="W26" s="96" t="s">
        <v>45</v>
      </c>
      <c r="X26" s="96" t="s">
        <v>51</v>
      </c>
      <c r="Y26" s="96" t="s">
        <v>48</v>
      </c>
      <c r="Z26" s="97" t="s">
        <v>46</v>
      </c>
      <c r="AA26" s="101" t="s">
        <v>47</v>
      </c>
      <c r="AB26" s="96" t="s">
        <v>48</v>
      </c>
      <c r="AC26" s="96" t="s">
        <v>48</v>
      </c>
      <c r="AD26" s="99" t="s">
        <v>157</v>
      </c>
      <c r="AE26" s="52" t="s">
        <v>158</v>
      </c>
      <c r="AF26" s="102" t="s">
        <v>52</v>
      </c>
      <c r="AG26" s="103">
        <v>0.25</v>
      </c>
      <c r="AH26" s="104">
        <v>0.5</v>
      </c>
      <c r="AI26" s="101" t="s">
        <v>43</v>
      </c>
      <c r="AJ26" s="95"/>
      <c r="AK26" s="96" t="s">
        <v>53</v>
      </c>
      <c r="AL26" s="96" t="s">
        <v>54</v>
      </c>
      <c r="AM26" s="94"/>
    </row>
    <row r="27" spans="1:39">
      <c r="A27" s="67" t="s">
        <v>107</v>
      </c>
      <c r="B27" s="68" t="s">
        <v>159</v>
      </c>
      <c r="C27" s="68" t="s">
        <v>160</v>
      </c>
      <c r="D27" s="69" t="s">
        <v>161</v>
      </c>
      <c r="E27" s="68" t="s">
        <v>162</v>
      </c>
      <c r="F27" s="70">
        <v>13</v>
      </c>
      <c r="G27" s="70" t="s">
        <v>163</v>
      </c>
      <c r="H27" s="70" t="s">
        <v>76</v>
      </c>
      <c r="I27" s="70" t="s">
        <v>61</v>
      </c>
      <c r="J27" s="70" t="s">
        <v>62</v>
      </c>
      <c r="K27" s="63">
        <v>138299</v>
      </c>
      <c r="L27" s="75">
        <v>1</v>
      </c>
      <c r="M27" s="63">
        <f>K27*2/100</f>
        <v>2765.98</v>
      </c>
      <c r="N27" s="63">
        <f>K27*0.215</f>
        <v>29734.285</v>
      </c>
      <c r="O27" s="63">
        <v>81713</v>
      </c>
      <c r="P27" s="63">
        <f>K27*0.35</f>
        <v>48404.649999999994</v>
      </c>
      <c r="Q27" s="63">
        <f>P27*0.4</f>
        <v>19361.859999999997</v>
      </c>
      <c r="R27" s="63">
        <v>31830</v>
      </c>
      <c r="S27" s="63">
        <v>15929</v>
      </c>
      <c r="T27" s="63">
        <v>6058</v>
      </c>
      <c r="U27" s="63">
        <v>22970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201957</v>
      </c>
      <c r="AE27" s="63">
        <v>29793</v>
      </c>
      <c r="AF27" s="105">
        <v>0</v>
      </c>
      <c r="AG27" s="70">
        <v>0</v>
      </c>
      <c r="AH27" s="70">
        <v>0</v>
      </c>
      <c r="AI27" s="63">
        <v>0</v>
      </c>
      <c r="AJ27" s="63">
        <f>K27+M27+N27+O27+P27+Q27+R27+S27+T27+U27+V27+W27+Z27+AA27+AB27+AE27+AI27+AD27+AC27+X27</f>
        <v>628815.77500000002</v>
      </c>
      <c r="AK27" s="73">
        <v>42005</v>
      </c>
      <c r="AL27" s="106">
        <v>42369</v>
      </c>
      <c r="AM27" s="70"/>
    </row>
    <row r="28" spans="1:39">
      <c r="A28" s="67" t="s">
        <v>107</v>
      </c>
      <c r="B28" s="68" t="s">
        <v>164</v>
      </c>
      <c r="C28" s="68" t="s">
        <v>165</v>
      </c>
      <c r="D28" s="69" t="s">
        <v>166</v>
      </c>
      <c r="E28" s="68" t="s">
        <v>167</v>
      </c>
      <c r="F28" s="70">
        <v>13</v>
      </c>
      <c r="G28" s="70" t="s">
        <v>168</v>
      </c>
      <c r="H28" s="70" t="s">
        <v>169</v>
      </c>
      <c r="I28" s="70" t="s">
        <v>61</v>
      </c>
      <c r="J28" s="70" t="s">
        <v>62</v>
      </c>
      <c r="K28" s="63">
        <v>138299</v>
      </c>
      <c r="L28" s="75">
        <v>1</v>
      </c>
      <c r="M28" s="63">
        <f>K28*2/100</f>
        <v>2765.98</v>
      </c>
      <c r="N28" s="63">
        <f t="shared" ref="N28:N33" si="5">K28*0.215</f>
        <v>29734.285</v>
      </c>
      <c r="O28" s="63">
        <v>81713</v>
      </c>
      <c r="P28" s="63">
        <f t="shared" ref="P28:P33" si="6">K28*0.35</f>
        <v>48404.649999999994</v>
      </c>
      <c r="Q28" s="63">
        <f t="shared" ref="Q28:Q33" si="7">P28*0.4</f>
        <v>19361.859999999997</v>
      </c>
      <c r="R28" s="63">
        <v>31830</v>
      </c>
      <c r="S28" s="63">
        <v>15929</v>
      </c>
      <c r="T28" s="63">
        <v>6058</v>
      </c>
      <c r="U28" s="63">
        <v>22970</v>
      </c>
      <c r="V28" s="63">
        <v>0</v>
      </c>
      <c r="W28" s="63">
        <v>5672</v>
      </c>
      <c r="X28" s="63">
        <v>30926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201957</v>
      </c>
      <c r="AE28" s="63">
        <v>29517</v>
      </c>
      <c r="AF28" s="105">
        <v>0</v>
      </c>
      <c r="AG28" s="70">
        <v>14</v>
      </c>
      <c r="AH28" s="70">
        <v>6</v>
      </c>
      <c r="AI28" s="63">
        <v>61372</v>
      </c>
      <c r="AJ28" s="63">
        <f>K28+M28+N28+O28+P28+Q28+R28+S28+T28+U28+V28+W28+Z28+AA28+AB28+AE28+AI28+AD28+AC28+X28</f>
        <v>726509.77500000002</v>
      </c>
      <c r="AK28" s="73">
        <v>42005</v>
      </c>
      <c r="AL28" s="106">
        <v>42369</v>
      </c>
      <c r="AM28" s="70"/>
    </row>
    <row r="29" spans="1:39">
      <c r="A29" s="67" t="s">
        <v>107</v>
      </c>
      <c r="B29" s="68" t="s">
        <v>165</v>
      </c>
      <c r="C29" s="68" t="s">
        <v>170</v>
      </c>
      <c r="D29" s="69" t="s">
        <v>171</v>
      </c>
      <c r="E29" s="68" t="s">
        <v>172</v>
      </c>
      <c r="F29" s="70">
        <v>13</v>
      </c>
      <c r="G29" s="70" t="s">
        <v>173</v>
      </c>
      <c r="H29" s="70" t="s">
        <v>174</v>
      </c>
      <c r="I29" s="70" t="s">
        <v>61</v>
      </c>
      <c r="J29" s="70" t="s">
        <v>62</v>
      </c>
      <c r="K29" s="63">
        <v>138299</v>
      </c>
      <c r="L29" s="75">
        <v>3</v>
      </c>
      <c r="M29" s="63">
        <f>K29*6/100</f>
        <v>8297.94</v>
      </c>
      <c r="N29" s="63">
        <f t="shared" si="5"/>
        <v>29734.285</v>
      </c>
      <c r="O29" s="63">
        <v>81713</v>
      </c>
      <c r="P29" s="63">
        <f t="shared" si="6"/>
        <v>48404.649999999994</v>
      </c>
      <c r="Q29" s="63">
        <f t="shared" si="7"/>
        <v>19361.859999999997</v>
      </c>
      <c r="R29" s="63">
        <v>31830</v>
      </c>
      <c r="S29" s="63">
        <v>15929</v>
      </c>
      <c r="T29" s="63">
        <v>6058</v>
      </c>
      <c r="U29" s="63">
        <v>22970</v>
      </c>
      <c r="V29" s="63">
        <v>0</v>
      </c>
      <c r="W29" s="63">
        <v>9242</v>
      </c>
      <c r="X29" s="63">
        <v>30926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201957</v>
      </c>
      <c r="AE29" s="63">
        <v>29518</v>
      </c>
      <c r="AF29" s="105">
        <v>0</v>
      </c>
      <c r="AG29" s="70">
        <v>11</v>
      </c>
      <c r="AH29" s="70">
        <v>0</v>
      </c>
      <c r="AI29" s="63">
        <v>31844</v>
      </c>
      <c r="AJ29" s="63">
        <f>K29+M29+N29+O29+P29+Q29+R29+S29+T29+U29+V29+W29+Z29+AA29+AB29+AE29+AI29+AD29+AC29+X29</f>
        <v>706084.73499999999</v>
      </c>
      <c r="AK29" s="73">
        <v>42005</v>
      </c>
      <c r="AL29" s="106">
        <v>42369</v>
      </c>
      <c r="AM29" s="70"/>
    </row>
    <row r="30" spans="1:39">
      <c r="A30" s="67" t="s">
        <v>175</v>
      </c>
      <c r="B30" s="68" t="s">
        <v>176</v>
      </c>
      <c r="C30" s="68" t="s">
        <v>109</v>
      </c>
      <c r="D30" s="69" t="s">
        <v>177</v>
      </c>
      <c r="E30" s="68" t="s">
        <v>178</v>
      </c>
      <c r="F30" s="70">
        <v>15</v>
      </c>
      <c r="G30" s="70" t="s">
        <v>179</v>
      </c>
      <c r="H30" s="70" t="s">
        <v>120</v>
      </c>
      <c r="I30" s="70" t="s">
        <v>61</v>
      </c>
      <c r="J30" s="70" t="s">
        <v>62</v>
      </c>
      <c r="K30" s="63">
        <v>118559</v>
      </c>
      <c r="L30" s="75">
        <v>5</v>
      </c>
      <c r="M30" s="63">
        <f>K30*10/100</f>
        <v>11855.9</v>
      </c>
      <c r="N30" s="63">
        <f t="shared" si="5"/>
        <v>25490.185000000001</v>
      </c>
      <c r="O30" s="63">
        <v>49578</v>
      </c>
      <c r="P30" s="63">
        <f t="shared" si="6"/>
        <v>41495.649999999994</v>
      </c>
      <c r="Q30" s="63">
        <f t="shared" si="7"/>
        <v>16598.259999999998</v>
      </c>
      <c r="R30" s="63">
        <v>27191</v>
      </c>
      <c r="S30" s="63">
        <v>9314</v>
      </c>
      <c r="T30" s="63">
        <v>3505</v>
      </c>
      <c r="U30" s="63">
        <v>22970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201957</v>
      </c>
      <c r="AE30" s="63">
        <v>18483</v>
      </c>
      <c r="AF30" s="105">
        <v>0</v>
      </c>
      <c r="AG30" s="70">
        <v>0</v>
      </c>
      <c r="AH30" s="70">
        <v>0</v>
      </c>
      <c r="AI30" s="63">
        <v>0</v>
      </c>
      <c r="AJ30" s="63">
        <f t="shared" ref="AJ30:AJ33" si="8">K30+M30+N30+O30+P30+Q30+R30+S30+T30+U30+V30+W30+Z30+AA30+AB30+AE30+AI30+AD30+AC30+X30</f>
        <v>546996.995</v>
      </c>
      <c r="AK30" s="73">
        <v>42005</v>
      </c>
      <c r="AL30" s="106">
        <v>42369</v>
      </c>
      <c r="AM30" s="70"/>
    </row>
    <row r="31" spans="1:39">
      <c r="A31" s="67" t="s">
        <v>114</v>
      </c>
      <c r="B31" s="68" t="s">
        <v>180</v>
      </c>
      <c r="C31" s="68" t="s">
        <v>181</v>
      </c>
      <c r="D31" s="69" t="s">
        <v>182</v>
      </c>
      <c r="E31" s="68" t="s">
        <v>183</v>
      </c>
      <c r="F31" s="70">
        <v>15</v>
      </c>
      <c r="G31" s="70" t="s">
        <v>184</v>
      </c>
      <c r="H31" s="70" t="s">
        <v>120</v>
      </c>
      <c r="I31" s="70" t="s">
        <v>61</v>
      </c>
      <c r="J31" s="70" t="s">
        <v>62</v>
      </c>
      <c r="K31" s="63">
        <v>237118</v>
      </c>
      <c r="L31" s="75">
        <v>4</v>
      </c>
      <c r="M31" s="63">
        <f>K31*8/100</f>
        <v>18969.439999999999</v>
      </c>
      <c r="N31" s="63">
        <f t="shared" si="5"/>
        <v>50980.37</v>
      </c>
      <c r="O31" s="63">
        <v>99155</v>
      </c>
      <c r="P31" s="63">
        <f t="shared" si="6"/>
        <v>82991.299999999988</v>
      </c>
      <c r="Q31" s="63">
        <f t="shared" si="7"/>
        <v>33196.519999999997</v>
      </c>
      <c r="R31" s="63">
        <v>54382</v>
      </c>
      <c r="S31" s="63">
        <v>18627</v>
      </c>
      <c r="T31" s="63">
        <v>7009</v>
      </c>
      <c r="U31" s="63">
        <v>45940</v>
      </c>
      <c r="V31" s="63">
        <v>12379</v>
      </c>
      <c r="W31" s="63">
        <v>7172</v>
      </c>
      <c r="X31" s="63">
        <v>92778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403914</v>
      </c>
      <c r="AE31" s="63">
        <v>59583</v>
      </c>
      <c r="AF31" s="105">
        <v>0</v>
      </c>
      <c r="AG31" s="70">
        <v>0</v>
      </c>
      <c r="AH31" s="70">
        <v>0</v>
      </c>
      <c r="AI31" s="63">
        <v>0</v>
      </c>
      <c r="AJ31" s="63">
        <f t="shared" si="8"/>
        <v>1224194.6299999999</v>
      </c>
      <c r="AK31" s="73">
        <v>42005</v>
      </c>
      <c r="AL31" s="106">
        <v>42369</v>
      </c>
      <c r="AM31" s="70"/>
    </row>
    <row r="32" spans="1:39">
      <c r="A32" s="107" t="s">
        <v>114</v>
      </c>
      <c r="B32" s="69" t="s">
        <v>185</v>
      </c>
      <c r="C32" s="69" t="s">
        <v>186</v>
      </c>
      <c r="D32" s="69" t="s">
        <v>187</v>
      </c>
      <c r="E32" s="69" t="s">
        <v>188</v>
      </c>
      <c r="F32" s="108">
        <v>15</v>
      </c>
      <c r="G32" s="108" t="s">
        <v>189</v>
      </c>
      <c r="H32" s="108" t="s">
        <v>120</v>
      </c>
      <c r="I32" s="108" t="s">
        <v>61</v>
      </c>
      <c r="J32" s="108" t="s">
        <v>62</v>
      </c>
      <c r="K32" s="63">
        <v>118559</v>
      </c>
      <c r="L32" s="109">
        <v>0</v>
      </c>
      <c r="M32" s="63">
        <f>K32*0/100</f>
        <v>0</v>
      </c>
      <c r="N32" s="63">
        <f t="shared" si="5"/>
        <v>25490.185000000001</v>
      </c>
      <c r="O32" s="110">
        <v>49578</v>
      </c>
      <c r="P32" s="63">
        <f t="shared" si="6"/>
        <v>41495.649999999994</v>
      </c>
      <c r="Q32" s="63">
        <f t="shared" si="7"/>
        <v>16598.259999999998</v>
      </c>
      <c r="R32" s="110">
        <v>27191</v>
      </c>
      <c r="S32" s="110">
        <v>9314</v>
      </c>
      <c r="T32" s="110">
        <v>3505</v>
      </c>
      <c r="U32" s="110">
        <v>22970</v>
      </c>
      <c r="V32" s="110">
        <v>0</v>
      </c>
      <c r="W32" s="110">
        <v>0</v>
      </c>
      <c r="X32" s="63">
        <v>0</v>
      </c>
      <c r="Y32" s="110">
        <v>0</v>
      </c>
      <c r="Z32" s="110">
        <v>0</v>
      </c>
      <c r="AA32" s="110">
        <v>0</v>
      </c>
      <c r="AB32" s="110">
        <v>0</v>
      </c>
      <c r="AC32" s="110">
        <v>0</v>
      </c>
      <c r="AD32" s="63">
        <v>201957</v>
      </c>
      <c r="AE32" s="110">
        <v>29858</v>
      </c>
      <c r="AF32" s="111">
        <v>0</v>
      </c>
      <c r="AG32" s="112">
        <v>9</v>
      </c>
      <c r="AH32" s="112">
        <v>39</v>
      </c>
      <c r="AI32" s="110">
        <v>121855</v>
      </c>
      <c r="AJ32" s="63">
        <f t="shared" si="8"/>
        <v>668371.09499999997</v>
      </c>
      <c r="AK32" s="73">
        <v>42005</v>
      </c>
      <c r="AL32" s="106">
        <v>42369</v>
      </c>
      <c r="AM32" s="70"/>
    </row>
    <row r="33" spans="1:39" ht="15.75" thickBot="1">
      <c r="A33" s="78" t="s">
        <v>190</v>
      </c>
      <c r="B33" s="78" t="s">
        <v>191</v>
      </c>
      <c r="C33" s="78" t="s">
        <v>176</v>
      </c>
      <c r="D33" s="78" t="s">
        <v>192</v>
      </c>
      <c r="E33" s="78" t="s">
        <v>193</v>
      </c>
      <c r="F33" s="113">
        <v>15</v>
      </c>
      <c r="G33" s="113" t="s">
        <v>194</v>
      </c>
      <c r="H33" s="113" t="s">
        <v>195</v>
      </c>
      <c r="I33" s="113" t="s">
        <v>61</v>
      </c>
      <c r="J33" s="113" t="s">
        <v>62</v>
      </c>
      <c r="K33" s="80">
        <v>118559</v>
      </c>
      <c r="L33" s="114">
        <v>0</v>
      </c>
      <c r="M33" s="80">
        <v>0</v>
      </c>
      <c r="N33" s="80">
        <f t="shared" si="5"/>
        <v>25490.185000000001</v>
      </c>
      <c r="O33" s="115">
        <v>49579</v>
      </c>
      <c r="P33" s="80">
        <f t="shared" si="6"/>
        <v>41495.649999999994</v>
      </c>
      <c r="Q33" s="80">
        <f t="shared" si="7"/>
        <v>16598.259999999998</v>
      </c>
      <c r="R33" s="115">
        <v>27191</v>
      </c>
      <c r="S33" s="115">
        <v>9314</v>
      </c>
      <c r="T33" s="115">
        <v>3505</v>
      </c>
      <c r="U33" s="115">
        <v>22970</v>
      </c>
      <c r="V33" s="115">
        <v>0</v>
      </c>
      <c r="W33" s="115">
        <v>0</v>
      </c>
      <c r="X33" s="80">
        <v>0</v>
      </c>
      <c r="Y33" s="115">
        <v>0</v>
      </c>
      <c r="Z33" s="115">
        <v>0</v>
      </c>
      <c r="AA33" s="115">
        <v>0</v>
      </c>
      <c r="AB33" s="115">
        <v>0</v>
      </c>
      <c r="AC33" s="115">
        <v>0</v>
      </c>
      <c r="AD33" s="80">
        <v>134638</v>
      </c>
      <c r="AE33" s="115">
        <v>19906</v>
      </c>
      <c r="AF33" s="116">
        <v>0</v>
      </c>
      <c r="AG33" s="117">
        <v>0</v>
      </c>
      <c r="AH33" s="117">
        <v>0</v>
      </c>
      <c r="AI33" s="115">
        <v>0</v>
      </c>
      <c r="AJ33" s="80">
        <f t="shared" si="8"/>
        <v>469246.09499999997</v>
      </c>
      <c r="AK33" s="83">
        <v>42125</v>
      </c>
      <c r="AL33" s="118">
        <v>42369</v>
      </c>
      <c r="AM33" s="70"/>
    </row>
    <row r="34" spans="1:39">
      <c r="A34" s="9"/>
      <c r="B34" s="9"/>
      <c r="C34" s="9"/>
      <c r="D34" s="9"/>
      <c r="E34" s="9"/>
      <c r="F34" s="11"/>
      <c r="G34" s="11"/>
      <c r="H34" s="11"/>
      <c r="I34" s="11"/>
      <c r="J34" s="11"/>
      <c r="K34" s="8"/>
      <c r="L34" s="12"/>
      <c r="M34" s="8"/>
      <c r="N34" s="8"/>
      <c r="O34" s="13"/>
      <c r="P34" s="8"/>
      <c r="Q34" s="8"/>
      <c r="R34" s="13"/>
      <c r="S34" s="13"/>
      <c r="T34" s="13"/>
      <c r="U34" s="13"/>
      <c r="V34" s="13"/>
      <c r="W34" s="13"/>
      <c r="X34" s="8"/>
      <c r="Y34" s="13"/>
      <c r="Z34" s="13"/>
      <c r="AA34" s="13"/>
      <c r="AB34" s="13"/>
      <c r="AC34" s="13"/>
      <c r="AD34" s="8"/>
      <c r="AE34" s="13"/>
      <c r="AF34" s="14"/>
      <c r="AG34" s="15"/>
      <c r="AH34" s="15"/>
      <c r="AI34" s="13"/>
      <c r="AJ34" s="8"/>
      <c r="AK34" s="10"/>
      <c r="AL34" s="10"/>
      <c r="AM34" s="5"/>
    </row>
  </sheetData>
  <mergeCells count="6">
    <mergeCell ref="A1:AM1"/>
    <mergeCell ref="L3:M3"/>
    <mergeCell ref="AH3:AJ3"/>
    <mergeCell ref="A23:AL23"/>
    <mergeCell ref="L25:M25"/>
    <mergeCell ref="AG25:AI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demhart</dc:creator>
  <cp:lastModifiedBy>demhart</cp:lastModifiedBy>
  <dcterms:created xsi:type="dcterms:W3CDTF">2015-06-18T22:20:13Z</dcterms:created>
  <dcterms:modified xsi:type="dcterms:W3CDTF">2015-06-18T22:21:02Z</dcterms:modified>
</cp:coreProperties>
</file>