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Sueldos Abril" sheetId="1" r:id="rId1"/>
    <sheet name="Hoja2" sheetId="2" state="hidden" r:id="rId2"/>
    <sheet name="Hoja3" sheetId="3" state="hidden" r:id="rId3"/>
    <sheet name="Hoja4" sheetId="4" state="hidden" r:id="rId4"/>
    <sheet name="Hoja5" sheetId="5" state="hidden" r:id="rId5"/>
    <sheet name="Hoja6" sheetId="6" state="hidden" r:id="rId6"/>
    <sheet name="Hoja7" sheetId="7" state="hidden" r:id="rId7"/>
    <sheet name="Hoja8" sheetId="8" state="hidden" r:id="rId8"/>
    <sheet name="Hoja9" sheetId="9" state="hidden" r:id="rId9"/>
    <sheet name="Hoja10" sheetId="10" state="hidden" r:id="rId10"/>
  </sheets>
  <calcPr calcId="125725"/>
</workbook>
</file>

<file path=xl/calcChain.xml><?xml version="1.0" encoding="utf-8"?>
<calcChain xmlns="http://schemas.openxmlformats.org/spreadsheetml/2006/main">
  <c r="R35" i="1"/>
  <c r="S35" s="1"/>
  <c r="P35"/>
  <c r="O35"/>
  <c r="AL35" s="1"/>
  <c r="S34"/>
  <c r="R34"/>
  <c r="P34"/>
  <c r="O34"/>
  <c r="AL34" s="1"/>
  <c r="R33"/>
  <c r="S33" s="1"/>
  <c r="P33"/>
  <c r="O33"/>
  <c r="AL33" s="1"/>
  <c r="R32"/>
  <c r="S32" s="1"/>
  <c r="P32"/>
  <c r="O32"/>
  <c r="AL32" s="1"/>
  <c r="R31"/>
  <c r="S31" s="1"/>
  <c r="P31"/>
  <c r="O31"/>
  <c r="AL31" s="1"/>
  <c r="R30"/>
  <c r="S30" s="1"/>
  <c r="P30"/>
  <c r="O30"/>
  <c r="AL30" s="1"/>
  <c r="R24"/>
  <c r="S24" s="1"/>
  <c r="P24"/>
  <c r="O24"/>
  <c r="AM24" s="1"/>
  <c r="S23"/>
  <c r="R23"/>
  <c r="P23"/>
  <c r="O23"/>
  <c r="AM23" s="1"/>
  <c r="R22"/>
  <c r="S22" s="1"/>
  <c r="P22"/>
  <c r="O22"/>
  <c r="AM22" s="1"/>
  <c r="S21"/>
  <c r="R21"/>
  <c r="P21"/>
  <c r="O21"/>
  <c r="AM21" s="1"/>
  <c r="R20"/>
  <c r="S20" s="1"/>
  <c r="P20"/>
  <c r="O20"/>
  <c r="AM20" s="1"/>
  <c r="S19"/>
  <c r="R19"/>
  <c r="P19"/>
  <c r="O19"/>
  <c r="AM19" s="1"/>
  <c r="R18"/>
  <c r="S18" s="1"/>
  <c r="P18"/>
  <c r="O18"/>
  <c r="AM18" s="1"/>
  <c r="S17"/>
  <c r="R17"/>
  <c r="P17"/>
  <c r="O17"/>
  <c r="AM17" s="1"/>
  <c r="R16"/>
  <c r="S16" s="1"/>
  <c r="P16"/>
  <c r="O16"/>
  <c r="AM16" s="1"/>
  <c r="S15"/>
  <c r="R15"/>
  <c r="P15"/>
  <c r="O15"/>
  <c r="AM15" s="1"/>
  <c r="R14"/>
  <c r="S14" s="1"/>
  <c r="P14"/>
  <c r="O14"/>
  <c r="AM14" s="1"/>
  <c r="S13"/>
  <c r="R13"/>
  <c r="P13"/>
  <c r="O13"/>
  <c r="AM13" s="1"/>
  <c r="R12"/>
  <c r="S12" s="1"/>
  <c r="P12"/>
  <c r="O12"/>
  <c r="AM12" s="1"/>
  <c r="S11"/>
  <c r="R11"/>
  <c r="P11"/>
  <c r="O11"/>
  <c r="AM11" s="1"/>
  <c r="R10"/>
  <c r="S10" s="1"/>
  <c r="P10"/>
  <c r="O10"/>
  <c r="AM10" s="1"/>
  <c r="S9"/>
  <c r="R9"/>
  <c r="P9"/>
  <c r="O9"/>
  <c r="AM9" s="1"/>
</calcChain>
</file>

<file path=xl/sharedStrings.xml><?xml version="1.0" encoding="utf-8"?>
<sst xmlns="http://schemas.openxmlformats.org/spreadsheetml/2006/main" count="329" uniqueCount="176">
  <si>
    <t xml:space="preserve">PERSONAL DE PLANTA ABRIL 2015 </t>
  </si>
  <si>
    <t>UNIDAD</t>
  </si>
  <si>
    <t>SUELDO</t>
  </si>
  <si>
    <t>BIENIOS</t>
  </si>
  <si>
    <t>INC. REMUNERACION</t>
  </si>
  <si>
    <t>A.MUNICIPAL</t>
  </si>
  <si>
    <t>A.ZONA</t>
  </si>
  <si>
    <t>COMP.ZONA</t>
  </si>
  <si>
    <t>LEY N° 18717</t>
  </si>
  <si>
    <t>LEY N° 18675</t>
  </si>
  <si>
    <t>LEY N° 18566</t>
  </si>
  <si>
    <t>LEY 19529</t>
  </si>
  <si>
    <t>ASIGNACION</t>
  </si>
  <si>
    <t xml:space="preserve">ASIGNACION </t>
  </si>
  <si>
    <t>A.RESP.JUDICIAL</t>
  </si>
  <si>
    <t>A.INCEN.GESTION</t>
  </si>
  <si>
    <t>ASIGN.INSTITUCIONAL</t>
  </si>
  <si>
    <t>ASIG. COLECTIVA</t>
  </si>
  <si>
    <t>COMP BASE</t>
  </si>
  <si>
    <t>BONIFICACION</t>
  </si>
  <si>
    <t>ASIG.ZONAS</t>
  </si>
  <si>
    <t>BONIF. COMPENS.</t>
  </si>
  <si>
    <t xml:space="preserve">BONO </t>
  </si>
  <si>
    <t>ASIG. DIRECCION</t>
  </si>
  <si>
    <t>HORAS EXTRAS</t>
  </si>
  <si>
    <t>TOTAL  HABERES</t>
  </si>
  <si>
    <t xml:space="preserve">FECHA </t>
  </si>
  <si>
    <t>FECHA</t>
  </si>
  <si>
    <t>AÑO</t>
  </si>
  <si>
    <t>MES</t>
  </si>
  <si>
    <t>ESTAMENTO</t>
  </si>
  <si>
    <t>TIPO DE PERSONAL</t>
  </si>
  <si>
    <t>APELLIDO PATERNO</t>
  </si>
  <si>
    <t>APELLIDO MATERNO</t>
  </si>
  <si>
    <t>NOMBRES</t>
  </si>
  <si>
    <t>GRADO EUS</t>
  </si>
  <si>
    <t>CALIFICACION PROFESIONAL</t>
  </si>
  <si>
    <t xml:space="preserve">CARGO O FUNCION </t>
  </si>
  <si>
    <t xml:space="preserve">REGION </t>
  </si>
  <si>
    <t>MONETARIA</t>
  </si>
  <si>
    <t>BASE</t>
  </si>
  <si>
    <t>N°</t>
  </si>
  <si>
    <t>MONTO</t>
  </si>
  <si>
    <t>PERDIDA CAJA</t>
  </si>
  <si>
    <t>FAMILIAR</t>
  </si>
  <si>
    <t>L.19803</t>
  </si>
  <si>
    <t>L,19803</t>
  </si>
  <si>
    <t>L. 19803</t>
  </si>
  <si>
    <t>EXTREMAS</t>
  </si>
  <si>
    <t xml:space="preserve">ZONAS EXTREMAS </t>
  </si>
  <si>
    <t>ESCOLARIDAD</t>
  </si>
  <si>
    <t xml:space="preserve">SUPERIOR </t>
  </si>
  <si>
    <t>INGRESO</t>
  </si>
  <si>
    <t>TERMINO</t>
  </si>
  <si>
    <t>ALCALDE</t>
  </si>
  <si>
    <t>planta</t>
  </si>
  <si>
    <t>IBACACHE</t>
  </si>
  <si>
    <t>MUÑOZ</t>
  </si>
  <si>
    <t>FREDDY</t>
  </si>
  <si>
    <t>PROFESOR</t>
  </si>
  <si>
    <t>LOS LAGOS</t>
  </si>
  <si>
    <t>PESOS</t>
  </si>
  <si>
    <t>DIRECTIVO</t>
  </si>
  <si>
    <t>GALLARDO</t>
  </si>
  <si>
    <t>SALAZAR</t>
  </si>
  <si>
    <t>RICHARD</t>
  </si>
  <si>
    <t>ABOGADO</t>
  </si>
  <si>
    <t>JUEZ POLICIA LOCAL</t>
  </si>
  <si>
    <t>INDEFINIDO</t>
  </si>
  <si>
    <t>CURIHUINCA</t>
  </si>
  <si>
    <t>BARRIENTOS</t>
  </si>
  <si>
    <t>LUIS M</t>
  </si>
  <si>
    <t>ASISTENTE SOCIAL</t>
  </si>
  <si>
    <t>SEC. MUNICIPAL</t>
  </si>
  <si>
    <t>RAMIREZ</t>
  </si>
  <si>
    <t>CATALAN</t>
  </si>
  <si>
    <t>ELENA</t>
  </si>
  <si>
    <t>ABOGADA</t>
  </si>
  <si>
    <t>ADMINISTRADORA</t>
  </si>
  <si>
    <t>CAROCA</t>
  </si>
  <si>
    <t>ESTAY</t>
  </si>
  <si>
    <t>MARIO</t>
  </si>
  <si>
    <t>CONSTRUCCTOR CIVIL</t>
  </si>
  <si>
    <t>DIRECTOR DE OBRAS</t>
  </si>
  <si>
    <t>JEFATURA</t>
  </si>
  <si>
    <t>ARTECHE</t>
  </si>
  <si>
    <t>NAVARRETE</t>
  </si>
  <si>
    <t xml:space="preserve">MARCO </t>
  </si>
  <si>
    <t xml:space="preserve">CONTADOR </t>
  </si>
  <si>
    <t>JEFE DE FINANZAS</t>
  </si>
  <si>
    <t>MANCILLA</t>
  </si>
  <si>
    <t>MARTINEZ</t>
  </si>
  <si>
    <t>DARWIN</t>
  </si>
  <si>
    <t>A. SOCIAL</t>
  </si>
  <si>
    <t>JEFE DEPTO. SOCIAL</t>
  </si>
  <si>
    <t>TECNICO</t>
  </si>
  <si>
    <t>TAMPIER</t>
  </si>
  <si>
    <t>HERNANDEZ</t>
  </si>
  <si>
    <t xml:space="preserve">BLAS </t>
  </si>
  <si>
    <t>ESEÑANZA MEDIA</t>
  </si>
  <si>
    <t>CAPITAN DE EMBARCACION</t>
  </si>
  <si>
    <t>ADMINISTRATIVO</t>
  </si>
  <si>
    <t>BOHLE</t>
  </si>
  <si>
    <t>SANTANA</t>
  </si>
  <si>
    <t>GLADYS</t>
  </si>
  <si>
    <t>ENSEÑANZA MEDIA</t>
  </si>
  <si>
    <t>ADMINISTRATIVO SOCIAL</t>
  </si>
  <si>
    <t>OJEDA</t>
  </si>
  <si>
    <t>NORIEGA</t>
  </si>
  <si>
    <t>MARLENE</t>
  </si>
  <si>
    <t>TESORERA MUNICIPAL</t>
  </si>
  <si>
    <t>CARLOS</t>
  </si>
  <si>
    <t>TECNICO MECANICO</t>
  </si>
  <si>
    <t>CONDUCTOR</t>
  </si>
  <si>
    <t>TELLEZ</t>
  </si>
  <si>
    <t>CEA</t>
  </si>
  <si>
    <t xml:space="preserve">LUIS </t>
  </si>
  <si>
    <t>AUXILIAR</t>
  </si>
  <si>
    <t>TRIVIÑO</t>
  </si>
  <si>
    <t xml:space="preserve">JUAN </t>
  </si>
  <si>
    <t xml:space="preserve">ENSEÑANZA BASICA </t>
  </si>
  <si>
    <t>SILVA</t>
  </si>
  <si>
    <t>SOTO</t>
  </si>
  <si>
    <t>ARMANDO</t>
  </si>
  <si>
    <t>VILLEGAS</t>
  </si>
  <si>
    <t>ALVEAL</t>
  </si>
  <si>
    <t>VALDEVENITO</t>
  </si>
  <si>
    <t>OSCAR</t>
  </si>
  <si>
    <t>LEY</t>
  </si>
  <si>
    <t xml:space="preserve">BONIFICACION </t>
  </si>
  <si>
    <t xml:space="preserve">ASIG. ZONAS </t>
  </si>
  <si>
    <t>BONIF. COMPENS</t>
  </si>
  <si>
    <t xml:space="preserve">EXTREMAS </t>
  </si>
  <si>
    <t xml:space="preserve">ZONAS EXT. </t>
  </si>
  <si>
    <t>APELLIDO</t>
  </si>
  <si>
    <t>Nª</t>
  </si>
  <si>
    <t>GRADO</t>
  </si>
  <si>
    <t>FUNCION</t>
  </si>
  <si>
    <t xml:space="preserve">TITULO /GRADO </t>
  </si>
  <si>
    <t>REGION</t>
  </si>
  <si>
    <t>PATERNO</t>
  </si>
  <si>
    <t>MATERNO</t>
  </si>
  <si>
    <t>RUT</t>
  </si>
  <si>
    <t xml:space="preserve">ACADEMICO </t>
  </si>
  <si>
    <t>VASQUEZ</t>
  </si>
  <si>
    <t>ALARCON</t>
  </si>
  <si>
    <t>GRECIA</t>
  </si>
  <si>
    <t>13737166-9</t>
  </si>
  <si>
    <t>DESARROLLO COMUNITARIO</t>
  </si>
  <si>
    <t>ANTIÑIRRE</t>
  </si>
  <si>
    <t>PERANCHIGUAY</t>
  </si>
  <si>
    <t>CLAUDIA</t>
  </si>
  <si>
    <t>13825333-3</t>
  </si>
  <si>
    <t>ADQUISICIONES</t>
  </si>
  <si>
    <t>TECNICO PARAMEDICO</t>
  </si>
  <si>
    <t>MONTIEL</t>
  </si>
  <si>
    <t>LILIANA</t>
  </si>
  <si>
    <t>13323718-6</t>
  </si>
  <si>
    <t>SEC. ALCALDIA</t>
  </si>
  <si>
    <t>TEC. SECRETARIADO</t>
  </si>
  <si>
    <t>VARGAS</t>
  </si>
  <si>
    <t>MIRTA</t>
  </si>
  <si>
    <t>10015388-2</t>
  </si>
  <si>
    <t>SECRETARIA</t>
  </si>
  <si>
    <t>BAHAMONDE</t>
  </si>
  <si>
    <t>CASTRO</t>
  </si>
  <si>
    <t>ROSA</t>
  </si>
  <si>
    <t>12006556-4</t>
  </si>
  <si>
    <t>ENC. RENTAS Y PATENTES</t>
  </si>
  <si>
    <t>COÑUECAR</t>
  </si>
  <si>
    <t>MALDONADO</t>
  </si>
  <si>
    <t>ULISES</t>
  </si>
  <si>
    <t>13169079-7</t>
  </si>
  <si>
    <t>ENC BODEGA</t>
  </si>
  <si>
    <t>PERSONAL A CONTRATA 2015</t>
  </si>
  <si>
    <t>ADMINITRATIVO</t>
  </si>
</sst>
</file>

<file path=xl/styles.xml><?xml version="1.0" encoding="utf-8"?>
<styleSheet xmlns="http://schemas.openxmlformats.org/spreadsheetml/2006/main">
  <numFmts count="4">
    <numFmt numFmtId="42" formatCode="_ &quot;$&quot;\ * #,##0_ ;_ &quot;$&quot;\ * \-#,##0_ ;_ &quot;$&quot;\ * &quot;-&quot;_ ;_ @_ "/>
    <numFmt numFmtId="164" formatCode="_-&quot;$&quot;\ * #,##0_-;\-&quot;$&quot;\ * #,##0_-;_-&quot;$&quot;\ * &quot;-&quot;_-;_-@_-"/>
    <numFmt numFmtId="165" formatCode="#,##0;[Red]#,##0"/>
    <numFmt numFmtId="166" formatCode="0;[Red]0"/>
  </numFmts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0" fillId="0" borderId="0" xfId="0" applyBorder="1"/>
    <xf numFmtId="0" fontId="2" fillId="0" borderId="0" xfId="0" applyFont="1" applyBorder="1"/>
    <xf numFmtId="0" fontId="2" fillId="0" borderId="0" xfId="0" applyFont="1"/>
    <xf numFmtId="9" fontId="2" fillId="0" borderId="0" xfId="0" applyNumberFormat="1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1" xfId="0" applyFont="1" applyBorder="1"/>
    <xf numFmtId="0" fontId="6" fillId="0" borderId="2" xfId="0" applyFont="1" applyBorder="1"/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2" xfId="0" applyFont="1" applyBorder="1" applyAlignment="1"/>
    <xf numFmtId="0" fontId="6" fillId="0" borderId="12" xfId="0" applyFont="1" applyBorder="1"/>
    <xf numFmtId="0" fontId="6" fillId="0" borderId="5" xfId="0" applyFont="1" applyBorder="1" applyAlignment="1">
      <alignment horizontal="center"/>
    </xf>
    <xf numFmtId="0" fontId="6" fillId="0" borderId="8" xfId="0" applyFont="1" applyFill="1" applyBorder="1"/>
    <xf numFmtId="0" fontId="6" fillId="0" borderId="13" xfId="0" applyFont="1" applyBorder="1"/>
    <xf numFmtId="0" fontId="6" fillId="0" borderId="14" xfId="0" applyFont="1" applyBorder="1"/>
    <xf numFmtId="14" fontId="6" fillId="0" borderId="14" xfId="0" applyNumberFormat="1" applyFont="1" applyBorder="1"/>
    <xf numFmtId="14" fontId="6" fillId="0" borderId="15" xfId="0" applyNumberFormat="1" applyFont="1" applyBorder="1"/>
    <xf numFmtId="0" fontId="6" fillId="0" borderId="16" xfId="0" applyFont="1" applyBorder="1"/>
    <xf numFmtId="0" fontId="6" fillId="0" borderId="0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9" xfId="0" applyFont="1" applyBorder="1"/>
    <xf numFmtId="0" fontId="6" fillId="0" borderId="0" xfId="0" applyFont="1" applyBorder="1"/>
    <xf numFmtId="0" fontId="6" fillId="0" borderId="20" xfId="0" applyFont="1" applyBorder="1"/>
    <xf numFmtId="0" fontId="6" fillId="0" borderId="21" xfId="0" applyFont="1" applyBorder="1"/>
    <xf numFmtId="0" fontId="6" fillId="0" borderId="22" xfId="0" applyFont="1" applyBorder="1"/>
    <xf numFmtId="0" fontId="6" fillId="0" borderId="23" xfId="0" applyFont="1" applyBorder="1"/>
    <xf numFmtId="0" fontId="6" fillId="0" borderId="24" xfId="0" applyFont="1" applyBorder="1"/>
    <xf numFmtId="0" fontId="6" fillId="0" borderId="24" xfId="0" applyFont="1" applyBorder="1" applyAlignment="1"/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9" fontId="6" fillId="0" borderId="26" xfId="0" applyNumberFormat="1" applyFont="1" applyBorder="1" applyAlignment="1">
      <alignment horizontal="center"/>
    </xf>
    <xf numFmtId="9" fontId="6" fillId="0" borderId="27" xfId="0" applyNumberFormat="1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7" fillId="0" borderId="29" xfId="0" applyFont="1" applyBorder="1"/>
    <xf numFmtId="14" fontId="7" fillId="0" borderId="29" xfId="0" applyNumberFormat="1" applyFont="1" applyBorder="1" applyAlignment="1">
      <alignment horizontal="center"/>
    </xf>
    <xf numFmtId="0" fontId="7" fillId="0" borderId="29" xfId="0" applyFont="1" applyFill="1" applyBorder="1"/>
    <xf numFmtId="0" fontId="7" fillId="0" borderId="29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164" fontId="7" fillId="0" borderId="5" xfId="0" applyNumberFormat="1" applyFont="1" applyBorder="1"/>
    <xf numFmtId="165" fontId="7" fillId="0" borderId="5" xfId="0" applyNumberFormat="1" applyFont="1" applyBorder="1" applyAlignment="1">
      <alignment horizontal="center"/>
    </xf>
    <xf numFmtId="164" fontId="7" fillId="0" borderId="0" xfId="0" applyNumberFormat="1" applyFont="1" applyBorder="1"/>
    <xf numFmtId="0" fontId="7" fillId="0" borderId="5" xfId="0" applyNumberFormat="1" applyFont="1" applyBorder="1" applyAlignment="1">
      <alignment horizontal="center"/>
    </xf>
    <xf numFmtId="14" fontId="7" fillId="0" borderId="5" xfId="0" applyNumberFormat="1" applyFont="1" applyBorder="1"/>
    <xf numFmtId="14" fontId="7" fillId="0" borderId="4" xfId="0" applyNumberFormat="1" applyFont="1" applyBorder="1" applyAlignment="1">
      <alignment horizontal="center"/>
    </xf>
    <xf numFmtId="0" fontId="7" fillId="0" borderId="30" xfId="0" applyFont="1" applyBorder="1"/>
    <xf numFmtId="14" fontId="7" fillId="0" borderId="30" xfId="0" applyNumberFormat="1" applyFont="1" applyBorder="1" applyAlignment="1">
      <alignment horizontal="center"/>
    </xf>
    <xf numFmtId="0" fontId="7" fillId="0" borderId="30" xfId="0" applyFont="1" applyFill="1" applyBorder="1"/>
    <xf numFmtId="0" fontId="7" fillId="0" borderId="3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165" fontId="7" fillId="0" borderId="0" xfId="0" applyNumberFormat="1" applyFont="1" applyBorder="1" applyAlignment="1">
      <alignment horizontal="center"/>
    </xf>
    <xf numFmtId="0" fontId="7" fillId="0" borderId="0" xfId="0" applyNumberFormat="1" applyFont="1" applyBorder="1" applyAlignment="1">
      <alignment horizontal="center"/>
    </xf>
    <xf numFmtId="14" fontId="7" fillId="0" borderId="0" xfId="0" applyNumberFormat="1" applyFont="1" applyBorder="1"/>
    <xf numFmtId="0" fontId="7" fillId="0" borderId="16" xfId="0" applyFont="1" applyBorder="1" applyAlignment="1">
      <alignment horizontal="center"/>
    </xf>
    <xf numFmtId="166" fontId="7" fillId="0" borderId="0" xfId="0" applyNumberFormat="1" applyFont="1" applyBorder="1" applyAlignment="1">
      <alignment horizontal="center"/>
    </xf>
    <xf numFmtId="0" fontId="7" fillId="0" borderId="31" xfId="0" applyFont="1" applyBorder="1" applyAlignment="1">
      <alignment horizontal="center"/>
    </xf>
    <xf numFmtId="164" fontId="7" fillId="0" borderId="31" xfId="0" applyNumberFormat="1" applyFont="1" applyBorder="1"/>
    <xf numFmtId="166" fontId="7" fillId="0" borderId="31" xfId="0" applyNumberFormat="1" applyFont="1" applyBorder="1" applyAlignment="1">
      <alignment horizontal="center"/>
    </xf>
    <xf numFmtId="0" fontId="7" fillId="0" borderId="31" xfId="0" applyNumberFormat="1" applyFont="1" applyBorder="1" applyAlignment="1">
      <alignment horizontal="center"/>
    </xf>
    <xf numFmtId="14" fontId="7" fillId="0" borderId="31" xfId="0" applyNumberFormat="1" applyFont="1" applyBorder="1"/>
    <xf numFmtId="0" fontId="7" fillId="0" borderId="3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8" xfId="0" applyFont="1" applyBorder="1" applyAlignment="1"/>
    <xf numFmtId="0" fontId="6" fillId="0" borderId="8" xfId="0" applyFont="1" applyBorder="1"/>
    <xf numFmtId="0" fontId="6" fillId="0" borderId="33" xfId="0" applyFont="1" applyBorder="1"/>
    <xf numFmtId="0" fontId="6" fillId="0" borderId="34" xfId="0" applyFont="1" applyBorder="1" applyAlignment="1">
      <alignment horizontal="center"/>
    </xf>
    <xf numFmtId="0" fontId="6" fillId="0" borderId="31" xfId="0" applyFont="1" applyBorder="1" applyAlignment="1">
      <alignment horizontal="center"/>
    </xf>
    <xf numFmtId="0" fontId="6" fillId="0" borderId="19" xfId="0" applyFont="1" applyBorder="1" applyAlignment="1"/>
    <xf numFmtId="0" fontId="6" fillId="0" borderId="35" xfId="0" applyFont="1" applyBorder="1" applyAlignment="1">
      <alignment horizontal="center"/>
    </xf>
    <xf numFmtId="0" fontId="6" fillId="0" borderId="36" xfId="0" applyFont="1" applyBorder="1" applyAlignment="1">
      <alignment horizontal="center"/>
    </xf>
    <xf numFmtId="0" fontId="6" fillId="0" borderId="32" xfId="0" applyFont="1" applyBorder="1" applyAlignment="1">
      <alignment horizontal="center"/>
    </xf>
    <xf numFmtId="9" fontId="6" fillId="0" borderId="35" xfId="0" applyNumberFormat="1" applyFont="1" applyBorder="1" applyAlignment="1">
      <alignment horizontal="center"/>
    </xf>
    <xf numFmtId="9" fontId="6" fillId="0" borderId="25" xfId="0" applyNumberFormat="1" applyFont="1" applyBorder="1" applyAlignment="1">
      <alignment horizontal="center"/>
    </xf>
    <xf numFmtId="42" fontId="7" fillId="0" borderId="0" xfId="0" applyNumberFormat="1" applyFont="1" applyBorder="1"/>
    <xf numFmtId="14" fontId="7" fillId="0" borderId="37" xfId="0" applyNumberFormat="1" applyFont="1" applyBorder="1"/>
    <xf numFmtId="164" fontId="7" fillId="0" borderId="31" xfId="0" applyNumberFormat="1" applyFont="1" applyFill="1" applyBorder="1"/>
    <xf numFmtId="42" fontId="7" fillId="0" borderId="31" xfId="0" applyNumberFormat="1" applyFont="1" applyFill="1" applyBorder="1"/>
    <xf numFmtId="165" fontId="7" fillId="0" borderId="31" xfId="0" applyNumberFormat="1" applyFont="1" applyFill="1" applyBorder="1" applyAlignment="1">
      <alignment horizontal="center"/>
    </xf>
    <xf numFmtId="14" fontId="7" fillId="0" borderId="35" xfId="0" applyNumberFormat="1" applyFont="1" applyBorder="1"/>
    <xf numFmtId="0" fontId="6" fillId="0" borderId="38" xfId="0" applyFont="1" applyBorder="1" applyAlignment="1">
      <alignment horizontal="center"/>
    </xf>
    <xf numFmtId="0" fontId="6" fillId="0" borderId="38" xfId="0" applyFont="1" applyBorder="1"/>
    <xf numFmtId="0" fontId="6" fillId="0" borderId="39" xfId="0" applyFont="1" applyBorder="1" applyAlignment="1">
      <alignment horizontal="center"/>
    </xf>
    <xf numFmtId="0" fontId="7" fillId="0" borderId="30" xfId="0" applyFont="1" applyFill="1" applyBorder="1" applyAlignment="1">
      <alignment horizontal="center"/>
    </xf>
    <xf numFmtId="0" fontId="7" fillId="0" borderId="31" xfId="0" applyFont="1" applyFill="1" applyBorder="1" applyAlignment="1">
      <alignment horizontal="center"/>
    </xf>
    <xf numFmtId="166" fontId="7" fillId="0" borderId="31" xfId="0" applyNumberFormat="1" applyFont="1" applyFill="1" applyBorder="1" applyAlignment="1">
      <alignment horizontal="center"/>
    </xf>
    <xf numFmtId="0" fontId="1" fillId="0" borderId="0" xfId="0" applyFont="1"/>
    <xf numFmtId="0" fontId="7" fillId="0" borderId="0" xfId="0" applyFont="1" applyFill="1" applyBorder="1"/>
    <xf numFmtId="0" fontId="7" fillId="0" borderId="0" xfId="0" applyFont="1" applyFill="1" applyBorder="1" applyAlignment="1">
      <alignment horizontal="center"/>
    </xf>
    <xf numFmtId="166" fontId="7" fillId="0" borderId="0" xfId="0" applyNumberFormat="1" applyFont="1" applyFill="1" applyBorder="1" applyAlignment="1">
      <alignment horizontal="center"/>
    </xf>
    <xf numFmtId="164" fontId="7" fillId="0" borderId="0" xfId="0" applyNumberFormat="1" applyFont="1" applyFill="1" applyBorder="1"/>
    <xf numFmtId="42" fontId="7" fillId="0" borderId="0" xfId="0" applyNumberFormat="1" applyFont="1" applyFill="1" applyBorder="1"/>
    <xf numFmtId="165" fontId="7" fillId="0" borderId="0" xfId="0" applyNumberFormat="1" applyFont="1" applyFill="1" applyBorder="1" applyAlignment="1">
      <alignment horizontal="center"/>
    </xf>
    <xf numFmtId="0" fontId="6" fillId="0" borderId="30" xfId="0" applyFont="1" applyBorder="1"/>
    <xf numFmtId="0" fontId="6" fillId="0" borderId="27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AO38"/>
  <sheetViews>
    <sheetView tabSelected="1" topLeftCell="R22" workbookViewId="0">
      <selection activeCell="J42" sqref="J42"/>
    </sheetView>
  </sheetViews>
  <sheetFormatPr baseColWidth="10" defaultRowHeight="15"/>
  <cols>
    <col min="1" max="1" width="8.140625" customWidth="1"/>
    <col min="2" max="2" width="9" customWidth="1"/>
    <col min="3" max="3" width="16.85546875" customWidth="1"/>
    <col min="8" max="8" width="10.7109375" customWidth="1"/>
    <col min="9" max="9" width="21.42578125" customWidth="1"/>
    <col min="10" max="10" width="23.140625" customWidth="1"/>
    <col min="38" max="38" width="11" customWidth="1"/>
    <col min="39" max="39" width="15" customWidth="1"/>
  </cols>
  <sheetData>
    <row r="5" spans="1:41">
      <c r="F5" s="74" t="s">
        <v>0</v>
      </c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</row>
    <row r="6" spans="1:41" ht="27" thickBot="1">
      <c r="F6" s="1"/>
      <c r="G6" s="1"/>
      <c r="H6" s="2"/>
      <c r="I6" s="2"/>
      <c r="J6" s="2"/>
      <c r="K6" s="2"/>
      <c r="L6" s="3"/>
      <c r="M6" s="4"/>
      <c r="N6" s="5"/>
      <c r="O6" s="6"/>
      <c r="P6" s="7"/>
    </row>
    <row r="7" spans="1:41" ht="15.75" thickBot="1">
      <c r="A7" s="8"/>
      <c r="B7" s="9"/>
      <c r="C7" s="9"/>
      <c r="D7" s="10"/>
      <c r="E7" s="10"/>
      <c r="F7" s="10"/>
      <c r="G7" s="10"/>
      <c r="H7" s="10"/>
      <c r="I7" s="10"/>
      <c r="J7" s="10"/>
      <c r="K7" s="11"/>
      <c r="L7" s="12" t="s">
        <v>1</v>
      </c>
      <c r="M7" s="13" t="s">
        <v>2</v>
      </c>
      <c r="N7" s="75" t="s">
        <v>3</v>
      </c>
      <c r="O7" s="76"/>
      <c r="P7" s="14" t="s">
        <v>4</v>
      </c>
      <c r="Q7" s="13" t="s">
        <v>5</v>
      </c>
      <c r="R7" s="15" t="s">
        <v>6</v>
      </c>
      <c r="S7" s="16" t="s">
        <v>7</v>
      </c>
      <c r="T7" s="15" t="s">
        <v>8</v>
      </c>
      <c r="U7" s="17" t="s">
        <v>9</v>
      </c>
      <c r="V7" s="15" t="s">
        <v>10</v>
      </c>
      <c r="W7" s="18" t="s">
        <v>11</v>
      </c>
      <c r="X7" s="19" t="s">
        <v>12</v>
      </c>
      <c r="Y7" s="18" t="s">
        <v>13</v>
      </c>
      <c r="Z7" s="20" t="s">
        <v>14</v>
      </c>
      <c r="AA7" s="20" t="s">
        <v>15</v>
      </c>
      <c r="AB7" s="20" t="s">
        <v>16</v>
      </c>
      <c r="AC7" s="18" t="s">
        <v>17</v>
      </c>
      <c r="AD7" s="18" t="s">
        <v>18</v>
      </c>
      <c r="AE7" s="17" t="s">
        <v>19</v>
      </c>
      <c r="AF7" s="14" t="s">
        <v>20</v>
      </c>
      <c r="AG7" s="14" t="s">
        <v>21</v>
      </c>
      <c r="AH7" s="14" t="s">
        <v>22</v>
      </c>
      <c r="AI7" s="14" t="s">
        <v>23</v>
      </c>
      <c r="AJ7" s="77" t="s">
        <v>24</v>
      </c>
      <c r="AK7" s="77"/>
      <c r="AL7" s="77"/>
      <c r="AM7" s="22" t="s">
        <v>25</v>
      </c>
      <c r="AN7" s="12" t="s">
        <v>26</v>
      </c>
      <c r="AO7" s="12" t="s">
        <v>27</v>
      </c>
    </row>
    <row r="8" spans="1:41" ht="15.75" thickBot="1">
      <c r="A8" s="23" t="s">
        <v>28</v>
      </c>
      <c r="B8" s="24" t="s">
        <v>29</v>
      </c>
      <c r="C8" s="25" t="s">
        <v>30</v>
      </c>
      <c r="D8" s="25" t="s">
        <v>31</v>
      </c>
      <c r="E8" s="24" t="s">
        <v>32</v>
      </c>
      <c r="F8" s="24" t="s">
        <v>33</v>
      </c>
      <c r="G8" s="25" t="s">
        <v>34</v>
      </c>
      <c r="H8" s="25" t="s">
        <v>35</v>
      </c>
      <c r="I8" s="24" t="s">
        <v>36</v>
      </c>
      <c r="J8" s="24" t="s">
        <v>37</v>
      </c>
      <c r="K8" s="26" t="s">
        <v>38</v>
      </c>
      <c r="L8" s="27" t="s">
        <v>39</v>
      </c>
      <c r="M8" s="28" t="s">
        <v>40</v>
      </c>
      <c r="N8" s="29" t="s">
        <v>41</v>
      </c>
      <c r="O8" s="30" t="s">
        <v>42</v>
      </c>
      <c r="P8" s="31"/>
      <c r="Q8" s="32"/>
      <c r="R8" s="33"/>
      <c r="S8" s="34"/>
      <c r="T8" s="33"/>
      <c r="U8" s="35"/>
      <c r="V8" s="36"/>
      <c r="W8" s="37"/>
      <c r="X8" s="38" t="s">
        <v>43</v>
      </c>
      <c r="Y8" s="39" t="s">
        <v>44</v>
      </c>
      <c r="Z8" s="37"/>
      <c r="AA8" s="39">
        <v>19803</v>
      </c>
      <c r="AB8" s="39" t="s">
        <v>45</v>
      </c>
      <c r="AC8" s="39" t="s">
        <v>46</v>
      </c>
      <c r="AD8" s="40" t="s">
        <v>47</v>
      </c>
      <c r="AE8" s="41" t="s">
        <v>47</v>
      </c>
      <c r="AF8" s="42" t="s">
        <v>48</v>
      </c>
      <c r="AG8" s="42" t="s">
        <v>49</v>
      </c>
      <c r="AH8" s="42" t="s">
        <v>50</v>
      </c>
      <c r="AI8" s="42" t="s">
        <v>51</v>
      </c>
      <c r="AJ8" s="43">
        <v>0.25</v>
      </c>
      <c r="AK8" s="44">
        <v>0.5</v>
      </c>
      <c r="AL8" s="45" t="s">
        <v>42</v>
      </c>
      <c r="AM8" s="31"/>
      <c r="AN8" s="46" t="s">
        <v>52</v>
      </c>
      <c r="AO8" s="46" t="s">
        <v>53</v>
      </c>
    </row>
    <row r="9" spans="1:41">
      <c r="A9" s="47">
        <v>2015</v>
      </c>
      <c r="B9" s="47">
        <v>3</v>
      </c>
      <c r="C9" s="47" t="s">
        <v>54</v>
      </c>
      <c r="D9" s="48" t="s">
        <v>55</v>
      </c>
      <c r="E9" s="47" t="s">
        <v>56</v>
      </c>
      <c r="F9" s="47" t="s">
        <v>57</v>
      </c>
      <c r="G9" s="49" t="s">
        <v>58</v>
      </c>
      <c r="H9" s="50">
        <v>6</v>
      </c>
      <c r="I9" s="50" t="s">
        <v>59</v>
      </c>
      <c r="J9" s="50" t="s">
        <v>54</v>
      </c>
      <c r="K9" s="50" t="s">
        <v>60</v>
      </c>
      <c r="L9" s="51" t="s">
        <v>61</v>
      </c>
      <c r="M9" s="52">
        <v>476587</v>
      </c>
      <c r="N9" s="53">
        <v>14</v>
      </c>
      <c r="O9" s="54">
        <f>M9*28/100</f>
        <v>133444.35999999999</v>
      </c>
      <c r="P9" s="54">
        <f>M9*0.215</f>
        <v>102466.205</v>
      </c>
      <c r="Q9" s="52">
        <v>1177427</v>
      </c>
      <c r="R9" s="54">
        <f>M9*0.35</f>
        <v>166805.44999999998</v>
      </c>
      <c r="S9" s="54">
        <f>R9*0.4</f>
        <v>66722.179999999993</v>
      </c>
      <c r="T9" s="54">
        <v>17628</v>
      </c>
      <c r="U9" s="52">
        <v>228416</v>
      </c>
      <c r="V9" s="52">
        <v>87044</v>
      </c>
      <c r="W9" s="52">
        <v>0</v>
      </c>
      <c r="X9" s="52">
        <v>0</v>
      </c>
      <c r="Y9" s="52">
        <v>0</v>
      </c>
      <c r="Z9" s="52">
        <v>0</v>
      </c>
      <c r="AA9" s="52">
        <v>0</v>
      </c>
      <c r="AB9" s="52">
        <v>0</v>
      </c>
      <c r="AC9" s="52">
        <v>0</v>
      </c>
      <c r="AD9" s="54">
        <v>0</v>
      </c>
      <c r="AE9" s="52">
        <v>0</v>
      </c>
      <c r="AF9" s="54">
        <v>0</v>
      </c>
      <c r="AG9" s="54">
        <v>0</v>
      </c>
      <c r="AH9" s="54">
        <v>0</v>
      </c>
      <c r="AI9" s="54">
        <v>1654014</v>
      </c>
      <c r="AJ9" s="55">
        <v>0</v>
      </c>
      <c r="AK9" s="55">
        <v>0</v>
      </c>
      <c r="AL9" s="52">
        <v>0</v>
      </c>
      <c r="AM9" s="54">
        <f>M9+O9+P9+Q9+R9+S9+T9+U9+V9+W9+X9+Z9+AA9+AC9+AD9+AL9+AI9+AE9+AB9+AF9+AG9+AH9</f>
        <v>4110554.1949999998</v>
      </c>
      <c r="AN9" s="56">
        <v>39788</v>
      </c>
      <c r="AO9" s="57">
        <v>42710</v>
      </c>
    </row>
    <row r="10" spans="1:41">
      <c r="A10" s="58">
        <v>2015</v>
      </c>
      <c r="B10" s="58">
        <v>3</v>
      </c>
      <c r="C10" s="58" t="s">
        <v>62</v>
      </c>
      <c r="D10" s="59" t="s">
        <v>55</v>
      </c>
      <c r="E10" s="58" t="s">
        <v>63</v>
      </c>
      <c r="F10" s="58" t="s">
        <v>64</v>
      </c>
      <c r="G10" s="60" t="s">
        <v>65</v>
      </c>
      <c r="H10" s="61">
        <v>8</v>
      </c>
      <c r="I10" s="61" t="s">
        <v>66</v>
      </c>
      <c r="J10" s="61" t="s">
        <v>67</v>
      </c>
      <c r="K10" s="61" t="s">
        <v>60</v>
      </c>
      <c r="L10" s="62" t="s">
        <v>61</v>
      </c>
      <c r="M10" s="54">
        <v>406464</v>
      </c>
      <c r="N10" s="63">
        <v>6</v>
      </c>
      <c r="O10" s="54">
        <f>M10*12/100</f>
        <v>48775.68</v>
      </c>
      <c r="P10" s="54">
        <f t="shared" ref="P10:P24" si="0">M10*0.215</f>
        <v>87389.759999999995</v>
      </c>
      <c r="Q10" s="54">
        <v>677947</v>
      </c>
      <c r="R10" s="54">
        <f t="shared" ref="R10:R24" si="1">M10*0.35</f>
        <v>142262.39999999999</v>
      </c>
      <c r="S10" s="54">
        <f t="shared" ref="S10:S24" si="2">R10*0.4</f>
        <v>56904.959999999999</v>
      </c>
      <c r="T10" s="54">
        <v>17628</v>
      </c>
      <c r="U10" s="54">
        <v>120139</v>
      </c>
      <c r="V10" s="54">
        <v>49531</v>
      </c>
      <c r="W10" s="54">
        <v>27806</v>
      </c>
      <c r="X10" s="54">
        <v>0</v>
      </c>
      <c r="Y10" s="54">
        <v>0</v>
      </c>
      <c r="Z10" s="54">
        <v>325323</v>
      </c>
      <c r="AA10" s="54">
        <v>216882</v>
      </c>
      <c r="AB10" s="54">
        <v>0</v>
      </c>
      <c r="AC10" s="54">
        <v>0</v>
      </c>
      <c r="AD10" s="54">
        <v>0</v>
      </c>
      <c r="AE10" s="54">
        <v>0</v>
      </c>
      <c r="AF10" s="54">
        <v>0</v>
      </c>
      <c r="AG10" s="54">
        <v>0</v>
      </c>
      <c r="AH10" s="54">
        <v>92778</v>
      </c>
      <c r="AI10" s="54">
        <v>0</v>
      </c>
      <c r="AJ10" s="64">
        <v>0</v>
      </c>
      <c r="AK10" s="64">
        <v>0</v>
      </c>
      <c r="AL10" s="54">
        <v>0</v>
      </c>
      <c r="AM10" s="54">
        <f t="shared" ref="AM10:AM18" si="3">M10+O10+P10+Q10+R10+S10+T10+U10+V10+W10+X10+Z10+AA10+AC10+AD10+AL10+AI10+AE10+AB10+AF10+AG10+AH10</f>
        <v>2269830.7999999998</v>
      </c>
      <c r="AN10" s="65">
        <v>37681</v>
      </c>
      <c r="AO10" s="66" t="s">
        <v>68</v>
      </c>
    </row>
    <row r="11" spans="1:41">
      <c r="A11" s="58">
        <v>2015</v>
      </c>
      <c r="B11" s="58">
        <v>3</v>
      </c>
      <c r="C11" s="58" t="s">
        <v>62</v>
      </c>
      <c r="D11" s="59" t="s">
        <v>55</v>
      </c>
      <c r="E11" s="58" t="s">
        <v>69</v>
      </c>
      <c r="F11" s="58" t="s">
        <v>70</v>
      </c>
      <c r="G11" s="60" t="s">
        <v>71</v>
      </c>
      <c r="H11" s="61">
        <v>8</v>
      </c>
      <c r="I11" s="61" t="s">
        <v>72</v>
      </c>
      <c r="J11" s="61" t="s">
        <v>73</v>
      </c>
      <c r="K11" s="61" t="s">
        <v>60</v>
      </c>
      <c r="L11" s="62" t="s">
        <v>61</v>
      </c>
      <c r="M11" s="54">
        <v>406464</v>
      </c>
      <c r="N11" s="63">
        <v>1</v>
      </c>
      <c r="O11" s="54">
        <f>M11*2/100</f>
        <v>8129.28</v>
      </c>
      <c r="P11" s="54">
        <f t="shared" si="0"/>
        <v>87389.759999999995</v>
      </c>
      <c r="Q11" s="54">
        <v>677947</v>
      </c>
      <c r="R11" s="54">
        <f t="shared" si="1"/>
        <v>142262.39999999999</v>
      </c>
      <c r="S11" s="54">
        <f t="shared" si="2"/>
        <v>56904.959999999999</v>
      </c>
      <c r="T11" s="54">
        <v>17628</v>
      </c>
      <c r="U11" s="54">
        <v>120139</v>
      </c>
      <c r="V11" s="54">
        <v>49531</v>
      </c>
      <c r="W11" s="54">
        <v>27806</v>
      </c>
      <c r="X11" s="54">
        <v>0</v>
      </c>
      <c r="Y11" s="54">
        <v>0</v>
      </c>
      <c r="Z11" s="54">
        <v>0</v>
      </c>
      <c r="AA11" s="54">
        <v>0</v>
      </c>
      <c r="AB11" s="54">
        <v>0</v>
      </c>
      <c r="AC11" s="54">
        <v>0</v>
      </c>
      <c r="AD11" s="54">
        <v>0</v>
      </c>
      <c r="AE11" s="54">
        <v>0</v>
      </c>
      <c r="AF11" s="54">
        <v>0</v>
      </c>
      <c r="AG11" s="54">
        <v>0</v>
      </c>
      <c r="AH11" s="54">
        <v>0</v>
      </c>
      <c r="AI11" s="54">
        <v>0</v>
      </c>
      <c r="AJ11" s="64">
        <v>20</v>
      </c>
      <c r="AK11" s="64">
        <v>0</v>
      </c>
      <c r="AL11" s="54">
        <v>142686</v>
      </c>
      <c r="AM11" s="54">
        <f t="shared" si="3"/>
        <v>1736887.4</v>
      </c>
      <c r="AN11" s="65">
        <v>36740</v>
      </c>
      <c r="AO11" s="66" t="s">
        <v>68</v>
      </c>
    </row>
    <row r="12" spans="1:41">
      <c r="A12" s="58">
        <v>2015</v>
      </c>
      <c r="B12" s="58">
        <v>3</v>
      </c>
      <c r="C12" s="58" t="s">
        <v>62</v>
      </c>
      <c r="D12" s="59" t="s">
        <v>55</v>
      </c>
      <c r="E12" s="58" t="s">
        <v>74</v>
      </c>
      <c r="F12" s="58" t="s">
        <v>75</v>
      </c>
      <c r="G12" s="60" t="s">
        <v>76</v>
      </c>
      <c r="H12" s="61">
        <v>8</v>
      </c>
      <c r="I12" s="61" t="s">
        <v>77</v>
      </c>
      <c r="J12" s="61" t="s">
        <v>78</v>
      </c>
      <c r="K12" s="61" t="s">
        <v>60</v>
      </c>
      <c r="L12" s="62" t="s">
        <v>61</v>
      </c>
      <c r="M12" s="54">
        <v>406464</v>
      </c>
      <c r="N12" s="63">
        <v>1</v>
      </c>
      <c r="O12" s="54">
        <f>M12*2/100</f>
        <v>8129.28</v>
      </c>
      <c r="P12" s="54">
        <f t="shared" si="0"/>
        <v>87389.759999999995</v>
      </c>
      <c r="Q12" s="54">
        <v>677947</v>
      </c>
      <c r="R12" s="54">
        <f t="shared" si="1"/>
        <v>142262.39999999999</v>
      </c>
      <c r="S12" s="54">
        <f t="shared" si="2"/>
        <v>56904.959999999999</v>
      </c>
      <c r="T12" s="54">
        <v>17628</v>
      </c>
      <c r="U12" s="54">
        <v>120139</v>
      </c>
      <c r="V12" s="54">
        <v>49531</v>
      </c>
      <c r="W12" s="54">
        <v>27806</v>
      </c>
      <c r="X12" s="54">
        <v>0</v>
      </c>
      <c r="Y12" s="54">
        <v>0</v>
      </c>
      <c r="Z12" s="54">
        <v>0</v>
      </c>
      <c r="AA12" s="54">
        <v>0</v>
      </c>
      <c r="AB12" s="54">
        <v>0</v>
      </c>
      <c r="AC12" s="54">
        <v>0</v>
      </c>
      <c r="AD12" s="54">
        <v>0</v>
      </c>
      <c r="AE12" s="54">
        <v>0</v>
      </c>
      <c r="AF12" s="54">
        <v>0</v>
      </c>
      <c r="AG12" s="54">
        <v>0</v>
      </c>
      <c r="AH12" s="54">
        <v>0</v>
      </c>
      <c r="AI12" s="54">
        <v>0</v>
      </c>
      <c r="AJ12" s="64">
        <v>0</v>
      </c>
      <c r="AK12" s="64">
        <v>0</v>
      </c>
      <c r="AL12" s="54">
        <v>0</v>
      </c>
      <c r="AM12" s="54">
        <f t="shared" si="3"/>
        <v>1594201.4</v>
      </c>
      <c r="AN12" s="65">
        <v>41334</v>
      </c>
      <c r="AO12" s="66" t="s">
        <v>68</v>
      </c>
    </row>
    <row r="13" spans="1:41">
      <c r="A13" s="58">
        <v>2015</v>
      </c>
      <c r="B13" s="58">
        <v>3</v>
      </c>
      <c r="C13" s="58" t="s">
        <v>62</v>
      </c>
      <c r="D13" s="59" t="s">
        <v>55</v>
      </c>
      <c r="E13" s="58" t="s">
        <v>79</v>
      </c>
      <c r="F13" s="58" t="s">
        <v>80</v>
      </c>
      <c r="G13" s="60" t="s">
        <v>81</v>
      </c>
      <c r="H13" s="61">
        <v>10</v>
      </c>
      <c r="I13" s="61" t="s">
        <v>82</v>
      </c>
      <c r="J13" s="61" t="s">
        <v>83</v>
      </c>
      <c r="K13" s="61" t="s">
        <v>60</v>
      </c>
      <c r="L13" s="62" t="s">
        <v>61</v>
      </c>
      <c r="M13" s="54">
        <v>348426</v>
      </c>
      <c r="N13" s="63">
        <v>10</v>
      </c>
      <c r="O13" s="54">
        <f>M13*20/100</f>
        <v>69685.2</v>
      </c>
      <c r="P13" s="54">
        <f t="shared" si="0"/>
        <v>74911.59</v>
      </c>
      <c r="Q13" s="54">
        <v>393757</v>
      </c>
      <c r="R13" s="54">
        <f t="shared" si="1"/>
        <v>121949.09999999999</v>
      </c>
      <c r="S13" s="54">
        <f t="shared" si="2"/>
        <v>48779.64</v>
      </c>
      <c r="T13" s="54">
        <v>17628</v>
      </c>
      <c r="U13" s="54">
        <v>68453</v>
      </c>
      <c r="V13" s="54">
        <v>28238</v>
      </c>
      <c r="W13" s="54">
        <v>27806</v>
      </c>
      <c r="X13" s="54">
        <v>0</v>
      </c>
      <c r="Y13" s="54">
        <v>0</v>
      </c>
      <c r="Z13" s="54">
        <v>0</v>
      </c>
      <c r="AA13" s="54">
        <v>0</v>
      </c>
      <c r="AB13" s="54">
        <v>0</v>
      </c>
      <c r="AC13" s="54">
        <v>0</v>
      </c>
      <c r="AD13" s="54">
        <v>0</v>
      </c>
      <c r="AE13" s="54">
        <v>0</v>
      </c>
      <c r="AF13" s="54">
        <v>0</v>
      </c>
      <c r="AG13" s="54">
        <v>0</v>
      </c>
      <c r="AH13" s="54">
        <v>61852</v>
      </c>
      <c r="AI13" s="54">
        <v>0</v>
      </c>
      <c r="AJ13" s="64">
        <v>17</v>
      </c>
      <c r="AK13" s="64">
        <v>20</v>
      </c>
      <c r="AL13" s="54">
        <v>200194</v>
      </c>
      <c r="AM13" s="54">
        <f t="shared" si="3"/>
        <v>1461679.53</v>
      </c>
      <c r="AN13" s="65">
        <v>32265</v>
      </c>
      <c r="AO13" s="66" t="s">
        <v>68</v>
      </c>
    </row>
    <row r="14" spans="1:41">
      <c r="A14" s="58">
        <v>2015</v>
      </c>
      <c r="B14" s="58">
        <v>3</v>
      </c>
      <c r="C14" s="58" t="s">
        <v>84</v>
      </c>
      <c r="D14" s="59" t="s">
        <v>55</v>
      </c>
      <c r="E14" s="58" t="s">
        <v>85</v>
      </c>
      <c r="F14" s="58" t="s">
        <v>86</v>
      </c>
      <c r="G14" s="60" t="s">
        <v>87</v>
      </c>
      <c r="H14" s="61">
        <v>11</v>
      </c>
      <c r="I14" s="61" t="s">
        <v>88</v>
      </c>
      <c r="J14" s="61" t="s">
        <v>89</v>
      </c>
      <c r="K14" s="61" t="s">
        <v>60</v>
      </c>
      <c r="L14" s="62" t="s">
        <v>61</v>
      </c>
      <c r="M14" s="54">
        <v>322635</v>
      </c>
      <c r="N14" s="63">
        <v>15</v>
      </c>
      <c r="O14" s="54">
        <f>M14*30/100</f>
        <v>96790.5</v>
      </c>
      <c r="P14" s="54">
        <f t="shared" si="0"/>
        <v>69366.524999999994</v>
      </c>
      <c r="Q14" s="54">
        <v>297528</v>
      </c>
      <c r="R14" s="54">
        <f t="shared" si="1"/>
        <v>112922.25</v>
      </c>
      <c r="S14" s="54">
        <f t="shared" si="2"/>
        <v>45168.9</v>
      </c>
      <c r="T14" s="54">
        <v>17628</v>
      </c>
      <c r="U14" s="54">
        <v>51021</v>
      </c>
      <c r="V14" s="54">
        <v>21018</v>
      </c>
      <c r="W14" s="54">
        <v>27806</v>
      </c>
      <c r="X14" s="54">
        <v>16712</v>
      </c>
      <c r="Y14" s="54">
        <v>0</v>
      </c>
      <c r="Z14" s="54">
        <v>0</v>
      </c>
      <c r="AA14" s="54">
        <v>0</v>
      </c>
      <c r="AB14" s="54">
        <v>0</v>
      </c>
      <c r="AC14" s="54">
        <v>0</v>
      </c>
      <c r="AD14" s="54">
        <v>0</v>
      </c>
      <c r="AE14" s="54">
        <v>0</v>
      </c>
      <c r="AF14" s="54">
        <v>0</v>
      </c>
      <c r="AG14" s="54">
        <v>0</v>
      </c>
      <c r="AH14" s="54">
        <v>0</v>
      </c>
      <c r="AI14" s="54">
        <v>0</v>
      </c>
      <c r="AJ14" s="64">
        <v>23</v>
      </c>
      <c r="AK14" s="64">
        <v>13</v>
      </c>
      <c r="AL14" s="54">
        <v>157488</v>
      </c>
      <c r="AM14" s="54">
        <f t="shared" si="3"/>
        <v>1236084.175</v>
      </c>
      <c r="AN14" s="65">
        <v>29738</v>
      </c>
      <c r="AO14" s="66" t="s">
        <v>68</v>
      </c>
    </row>
    <row r="15" spans="1:41">
      <c r="A15" s="58">
        <v>2015</v>
      </c>
      <c r="B15" s="58">
        <v>3</v>
      </c>
      <c r="C15" s="58" t="s">
        <v>84</v>
      </c>
      <c r="D15" s="59" t="s">
        <v>55</v>
      </c>
      <c r="E15" s="58" t="s">
        <v>90</v>
      </c>
      <c r="F15" s="58" t="s">
        <v>91</v>
      </c>
      <c r="G15" s="60" t="s">
        <v>92</v>
      </c>
      <c r="H15" s="61">
        <v>11</v>
      </c>
      <c r="I15" s="61" t="s">
        <v>93</v>
      </c>
      <c r="J15" s="61" t="s">
        <v>94</v>
      </c>
      <c r="K15" s="61" t="s">
        <v>60</v>
      </c>
      <c r="L15" s="62" t="s">
        <v>61</v>
      </c>
      <c r="M15" s="54">
        <v>322635</v>
      </c>
      <c r="N15" s="63">
        <v>3</v>
      </c>
      <c r="O15" s="54">
        <f>M15*6/100</f>
        <v>19358.099999999999</v>
      </c>
      <c r="P15" s="54">
        <f t="shared" si="0"/>
        <v>69366.524999999994</v>
      </c>
      <c r="Q15" s="54">
        <v>297528</v>
      </c>
      <c r="R15" s="54">
        <f t="shared" si="1"/>
        <v>112922.25</v>
      </c>
      <c r="S15" s="54">
        <f t="shared" si="2"/>
        <v>45168.9</v>
      </c>
      <c r="T15" s="54">
        <v>17628</v>
      </c>
      <c r="U15" s="54">
        <v>51021</v>
      </c>
      <c r="V15" s="54">
        <v>21018</v>
      </c>
      <c r="W15" s="54">
        <v>27806</v>
      </c>
      <c r="X15" s="54">
        <v>0</v>
      </c>
      <c r="Y15" s="54">
        <v>0</v>
      </c>
      <c r="Z15" s="54">
        <v>0</v>
      </c>
      <c r="AA15" s="54">
        <v>0</v>
      </c>
      <c r="AB15" s="54">
        <v>0</v>
      </c>
      <c r="AC15" s="54">
        <v>0</v>
      </c>
      <c r="AD15" s="54">
        <v>0</v>
      </c>
      <c r="AE15" s="54">
        <v>0</v>
      </c>
      <c r="AF15" s="54">
        <v>0</v>
      </c>
      <c r="AG15" s="54">
        <v>0</v>
      </c>
      <c r="AH15" s="54">
        <v>0</v>
      </c>
      <c r="AI15" s="54">
        <v>0</v>
      </c>
      <c r="AJ15" s="64">
        <v>17</v>
      </c>
      <c r="AK15" s="64">
        <v>0</v>
      </c>
      <c r="AL15" s="54">
        <v>69483</v>
      </c>
      <c r="AM15" s="54">
        <f t="shared" si="3"/>
        <v>1053934.7749999999</v>
      </c>
      <c r="AN15" s="65">
        <v>41548</v>
      </c>
      <c r="AO15" s="66" t="s">
        <v>68</v>
      </c>
    </row>
    <row r="16" spans="1:41">
      <c r="A16" s="58">
        <v>2015</v>
      </c>
      <c r="B16" s="58">
        <v>3</v>
      </c>
      <c r="C16" s="58" t="s">
        <v>95</v>
      </c>
      <c r="D16" s="59" t="s">
        <v>55</v>
      </c>
      <c r="E16" s="58" t="s">
        <v>96</v>
      </c>
      <c r="F16" s="58" t="s">
        <v>97</v>
      </c>
      <c r="G16" s="60" t="s">
        <v>98</v>
      </c>
      <c r="H16" s="61">
        <v>13</v>
      </c>
      <c r="I16" s="61" t="s">
        <v>99</v>
      </c>
      <c r="J16" s="61" t="s">
        <v>100</v>
      </c>
      <c r="K16" s="61" t="s">
        <v>60</v>
      </c>
      <c r="L16" s="62" t="s">
        <v>61</v>
      </c>
      <c r="M16" s="54">
        <v>276598</v>
      </c>
      <c r="N16" s="63">
        <v>15</v>
      </c>
      <c r="O16" s="54">
        <f>M16*30/100</f>
        <v>82979.399999999994</v>
      </c>
      <c r="P16" s="54">
        <f t="shared" si="0"/>
        <v>59468.57</v>
      </c>
      <c r="Q16" s="54">
        <v>163426</v>
      </c>
      <c r="R16" s="54">
        <f t="shared" si="1"/>
        <v>96809.299999999988</v>
      </c>
      <c r="S16" s="54">
        <f t="shared" si="2"/>
        <v>38723.719999999994</v>
      </c>
      <c r="T16" s="54">
        <v>63659</v>
      </c>
      <c r="U16" s="54">
        <v>31857</v>
      </c>
      <c r="V16" s="54">
        <v>12115</v>
      </c>
      <c r="W16" s="54">
        <v>45940</v>
      </c>
      <c r="X16" s="54">
        <v>0</v>
      </c>
      <c r="Y16" s="54">
        <v>0</v>
      </c>
      <c r="Z16" s="54">
        <v>0</v>
      </c>
      <c r="AA16" s="54">
        <v>0</v>
      </c>
      <c r="AB16" s="54">
        <v>0</v>
      </c>
      <c r="AC16" s="54">
        <v>0</v>
      </c>
      <c r="AD16" s="54">
        <v>0</v>
      </c>
      <c r="AE16" s="54">
        <v>0</v>
      </c>
      <c r="AF16" s="54">
        <v>0</v>
      </c>
      <c r="AG16" s="54">
        <v>0</v>
      </c>
      <c r="AH16" s="54">
        <v>0</v>
      </c>
      <c r="AI16" s="54">
        <v>0</v>
      </c>
      <c r="AJ16" s="64">
        <v>0</v>
      </c>
      <c r="AK16" s="64">
        <v>0</v>
      </c>
      <c r="AL16" s="54">
        <v>0</v>
      </c>
      <c r="AM16" s="54">
        <f t="shared" si="3"/>
        <v>871575.99</v>
      </c>
      <c r="AN16" s="65">
        <v>29966</v>
      </c>
      <c r="AO16" s="66" t="s">
        <v>68</v>
      </c>
    </row>
    <row r="17" spans="1:41">
      <c r="A17" s="58">
        <v>2015</v>
      </c>
      <c r="B17" s="58">
        <v>3</v>
      </c>
      <c r="C17" s="58" t="s">
        <v>101</v>
      </c>
      <c r="D17" s="59" t="s">
        <v>55</v>
      </c>
      <c r="E17" s="58" t="s">
        <v>102</v>
      </c>
      <c r="F17" s="58" t="s">
        <v>103</v>
      </c>
      <c r="G17" s="60" t="s">
        <v>104</v>
      </c>
      <c r="H17" s="61">
        <v>14</v>
      </c>
      <c r="I17" s="61" t="s">
        <v>105</v>
      </c>
      <c r="J17" s="61" t="s">
        <v>106</v>
      </c>
      <c r="K17" s="61" t="s">
        <v>60</v>
      </c>
      <c r="L17" s="62" t="s">
        <v>61</v>
      </c>
      <c r="M17" s="54">
        <v>256069</v>
      </c>
      <c r="N17" s="63">
        <v>15</v>
      </c>
      <c r="O17" s="54">
        <f>M17*30/100</f>
        <v>76820.7</v>
      </c>
      <c r="P17" s="54">
        <f t="shared" si="0"/>
        <v>55054.834999999999</v>
      </c>
      <c r="Q17" s="54">
        <v>123449</v>
      </c>
      <c r="R17" s="54">
        <f t="shared" si="1"/>
        <v>89624.15</v>
      </c>
      <c r="S17" s="54">
        <f t="shared" si="2"/>
        <v>35849.659999999996</v>
      </c>
      <c r="T17" s="54">
        <v>63151</v>
      </c>
      <c r="U17" s="54">
        <v>24020</v>
      </c>
      <c r="V17" s="54">
        <v>8958</v>
      </c>
      <c r="W17" s="54">
        <v>45940</v>
      </c>
      <c r="X17" s="54">
        <v>0</v>
      </c>
      <c r="Y17" s="54">
        <v>0</v>
      </c>
      <c r="Z17" s="54">
        <v>0</v>
      </c>
      <c r="AA17" s="54">
        <v>0</v>
      </c>
      <c r="AB17" s="54">
        <v>0</v>
      </c>
      <c r="AC17" s="54">
        <v>0</v>
      </c>
      <c r="AD17" s="54">
        <v>0</v>
      </c>
      <c r="AE17" s="54">
        <v>0</v>
      </c>
      <c r="AF17" s="54">
        <v>0</v>
      </c>
      <c r="AG17" s="54">
        <v>0</v>
      </c>
      <c r="AH17" s="54">
        <v>57055</v>
      </c>
      <c r="AI17" s="54">
        <v>0</v>
      </c>
      <c r="AJ17" s="64">
        <v>0</v>
      </c>
      <c r="AK17" s="64">
        <v>0</v>
      </c>
      <c r="AL17" s="54">
        <v>0</v>
      </c>
      <c r="AM17" s="54">
        <f t="shared" si="3"/>
        <v>835991.34500000009</v>
      </c>
      <c r="AN17" s="65">
        <v>29573</v>
      </c>
      <c r="AO17" s="66" t="s">
        <v>68</v>
      </c>
    </row>
    <row r="18" spans="1:41">
      <c r="A18" s="58">
        <v>2015</v>
      </c>
      <c r="B18" s="58">
        <v>3</v>
      </c>
      <c r="C18" s="58" t="s">
        <v>101</v>
      </c>
      <c r="D18" s="59" t="s">
        <v>55</v>
      </c>
      <c r="E18" s="58" t="s">
        <v>107</v>
      </c>
      <c r="F18" s="58" t="s">
        <v>108</v>
      </c>
      <c r="G18" s="60" t="s">
        <v>109</v>
      </c>
      <c r="H18" s="61">
        <v>15</v>
      </c>
      <c r="I18" s="61" t="s">
        <v>88</v>
      </c>
      <c r="J18" s="61" t="s">
        <v>110</v>
      </c>
      <c r="K18" s="61" t="s">
        <v>60</v>
      </c>
      <c r="L18" s="62" t="s">
        <v>61</v>
      </c>
      <c r="M18" s="54">
        <v>237118</v>
      </c>
      <c r="N18" s="63">
        <v>13</v>
      </c>
      <c r="O18" s="54">
        <f>M18*26/100</f>
        <v>61650.68</v>
      </c>
      <c r="P18" s="54">
        <f t="shared" si="0"/>
        <v>50980.37</v>
      </c>
      <c r="Q18" s="54">
        <v>99155</v>
      </c>
      <c r="R18" s="54">
        <f t="shared" si="1"/>
        <v>82991.299999999988</v>
      </c>
      <c r="S18" s="54">
        <f t="shared" si="2"/>
        <v>33196.519999999997</v>
      </c>
      <c r="T18" s="54">
        <v>54382</v>
      </c>
      <c r="U18" s="54">
        <v>18627</v>
      </c>
      <c r="V18" s="54">
        <v>7009</v>
      </c>
      <c r="W18" s="54">
        <v>45940</v>
      </c>
      <c r="X18" s="54">
        <v>12379</v>
      </c>
      <c r="Y18" s="54">
        <v>0</v>
      </c>
      <c r="Z18" s="54">
        <v>0</v>
      </c>
      <c r="AA18" s="54">
        <v>0</v>
      </c>
      <c r="AB18" s="54">
        <v>0</v>
      </c>
      <c r="AC18" s="54">
        <v>0</v>
      </c>
      <c r="AD18" s="54">
        <v>0</v>
      </c>
      <c r="AE18" s="54">
        <v>0</v>
      </c>
      <c r="AF18" s="54">
        <v>0</v>
      </c>
      <c r="AG18" s="54">
        <v>0</v>
      </c>
      <c r="AH18" s="54">
        <v>0</v>
      </c>
      <c r="AI18" s="54">
        <v>0</v>
      </c>
      <c r="AJ18" s="64">
        <v>31</v>
      </c>
      <c r="AK18" s="64">
        <v>0</v>
      </c>
      <c r="AL18" s="54">
        <v>68870</v>
      </c>
      <c r="AM18" s="54">
        <f t="shared" si="3"/>
        <v>772298.87</v>
      </c>
      <c r="AN18" s="65">
        <v>32097</v>
      </c>
      <c r="AO18" s="66" t="s">
        <v>68</v>
      </c>
    </row>
    <row r="19" spans="1:41">
      <c r="A19" s="58">
        <v>2015</v>
      </c>
      <c r="B19" s="58">
        <v>3</v>
      </c>
      <c r="C19" s="58" t="s">
        <v>101</v>
      </c>
      <c r="D19" s="59" t="s">
        <v>55</v>
      </c>
      <c r="E19" s="58" t="s">
        <v>85</v>
      </c>
      <c r="F19" s="58" t="s">
        <v>86</v>
      </c>
      <c r="G19" s="60" t="s">
        <v>111</v>
      </c>
      <c r="H19" s="61">
        <v>16</v>
      </c>
      <c r="I19" s="61" t="s">
        <v>112</v>
      </c>
      <c r="J19" s="61" t="s">
        <v>113</v>
      </c>
      <c r="K19" s="61" t="s">
        <v>60</v>
      </c>
      <c r="L19" s="62" t="s">
        <v>61</v>
      </c>
      <c r="M19" s="54">
        <v>219503</v>
      </c>
      <c r="N19" s="67">
        <v>11</v>
      </c>
      <c r="O19" s="54">
        <f>M19*22/100</f>
        <v>48290.66</v>
      </c>
      <c r="P19" s="54">
        <f t="shared" si="0"/>
        <v>47193.144999999997</v>
      </c>
      <c r="Q19" s="54">
        <v>97384</v>
      </c>
      <c r="R19" s="54">
        <f t="shared" si="1"/>
        <v>76826.049999999988</v>
      </c>
      <c r="S19" s="54">
        <f t="shared" si="2"/>
        <v>30730.42</v>
      </c>
      <c r="T19" s="54">
        <v>57296</v>
      </c>
      <c r="U19" s="54">
        <v>18144</v>
      </c>
      <c r="V19" s="54">
        <v>6807</v>
      </c>
      <c r="W19" s="54">
        <v>45940</v>
      </c>
      <c r="X19" s="54">
        <v>0</v>
      </c>
      <c r="Y19" s="54">
        <v>1793</v>
      </c>
      <c r="Z19" s="54">
        <v>0</v>
      </c>
      <c r="AA19" s="54">
        <v>0</v>
      </c>
      <c r="AB19" s="54">
        <v>0</v>
      </c>
      <c r="AC19" s="54">
        <v>0</v>
      </c>
      <c r="AD19" s="54">
        <v>0</v>
      </c>
      <c r="AE19" s="54">
        <v>0</v>
      </c>
      <c r="AF19" s="54">
        <v>0</v>
      </c>
      <c r="AG19" s="54">
        <v>0</v>
      </c>
      <c r="AH19" s="54">
        <v>0</v>
      </c>
      <c r="AI19" s="54">
        <v>0</v>
      </c>
      <c r="AJ19" s="64">
        <v>0</v>
      </c>
      <c r="AK19" s="64">
        <v>0</v>
      </c>
      <c r="AL19" s="54">
        <v>0</v>
      </c>
      <c r="AM19" s="54">
        <f>M19+O19+P19+Q19+R19+S19+T19+U19+V19+W19+X19+Z19+AA19+AC19+AD19+AL19+AI19+AE19+AB19+AF19+AG19+AH19+Y19</f>
        <v>649907.27500000002</v>
      </c>
      <c r="AN19" s="65">
        <v>30758</v>
      </c>
      <c r="AO19" s="66" t="s">
        <v>68</v>
      </c>
    </row>
    <row r="20" spans="1:41">
      <c r="A20" s="58">
        <v>2015</v>
      </c>
      <c r="B20" s="58">
        <v>3</v>
      </c>
      <c r="C20" s="58" t="s">
        <v>101</v>
      </c>
      <c r="D20" s="59" t="s">
        <v>55</v>
      </c>
      <c r="E20" s="58" t="s">
        <v>114</v>
      </c>
      <c r="F20" s="58" t="s">
        <v>115</v>
      </c>
      <c r="G20" s="60" t="s">
        <v>116</v>
      </c>
      <c r="H20" s="61">
        <v>17</v>
      </c>
      <c r="I20" s="61" t="s">
        <v>105</v>
      </c>
      <c r="J20" s="61" t="s">
        <v>101</v>
      </c>
      <c r="K20" s="61" t="s">
        <v>60</v>
      </c>
      <c r="L20" s="62" t="s">
        <v>61</v>
      </c>
      <c r="M20" s="54">
        <v>203254</v>
      </c>
      <c r="N20" s="67">
        <v>12</v>
      </c>
      <c r="O20" s="54">
        <f>M20*24/100</f>
        <v>48780.959999999999</v>
      </c>
      <c r="P20" s="54">
        <f t="shared" si="0"/>
        <v>43699.61</v>
      </c>
      <c r="Q20" s="54">
        <v>75295</v>
      </c>
      <c r="R20" s="54">
        <f t="shared" si="1"/>
        <v>71138.899999999994</v>
      </c>
      <c r="S20" s="54">
        <f t="shared" si="2"/>
        <v>28455.559999999998</v>
      </c>
      <c r="T20" s="54">
        <v>53304</v>
      </c>
      <c r="U20" s="54">
        <v>13074</v>
      </c>
      <c r="V20" s="54">
        <v>4880</v>
      </c>
      <c r="W20" s="54">
        <v>45940</v>
      </c>
      <c r="X20" s="54">
        <v>0</v>
      </c>
      <c r="Y20" s="54">
        <v>7172</v>
      </c>
      <c r="Z20" s="54">
        <v>0</v>
      </c>
      <c r="AA20" s="54">
        <v>0</v>
      </c>
      <c r="AB20" s="54">
        <v>0</v>
      </c>
      <c r="AC20" s="54">
        <v>0</v>
      </c>
      <c r="AD20" s="54">
        <v>0</v>
      </c>
      <c r="AE20" s="54">
        <v>0</v>
      </c>
      <c r="AF20" s="54">
        <v>0</v>
      </c>
      <c r="AG20" s="54">
        <v>0</v>
      </c>
      <c r="AH20" s="54">
        <v>171165</v>
      </c>
      <c r="AI20" s="54">
        <v>0</v>
      </c>
      <c r="AJ20" s="64">
        <v>0</v>
      </c>
      <c r="AK20" s="64">
        <v>0</v>
      </c>
      <c r="AL20" s="54">
        <v>0</v>
      </c>
      <c r="AM20" s="54">
        <f t="shared" ref="AM20:AM24" si="4">M20+O20+P20+Q20+R20+S20+T20+U20+V20+W20+X20+Z20+AA20+AC20+AD20+AL20+AI20+AE20+AB20+AF20+AG20+AH20+Y20</f>
        <v>766159.03</v>
      </c>
      <c r="AN20" s="65">
        <v>32419</v>
      </c>
      <c r="AO20" s="66" t="s">
        <v>68</v>
      </c>
    </row>
    <row r="21" spans="1:41">
      <c r="A21" s="58">
        <v>2015</v>
      </c>
      <c r="B21" s="58">
        <v>3</v>
      </c>
      <c r="C21" s="58" t="s">
        <v>117</v>
      </c>
      <c r="D21" s="59" t="s">
        <v>55</v>
      </c>
      <c r="E21" s="58" t="s">
        <v>118</v>
      </c>
      <c r="F21" s="58" t="s">
        <v>63</v>
      </c>
      <c r="G21" s="60" t="s">
        <v>119</v>
      </c>
      <c r="H21" s="61">
        <v>17</v>
      </c>
      <c r="I21" s="61" t="s">
        <v>120</v>
      </c>
      <c r="J21" s="61" t="s">
        <v>113</v>
      </c>
      <c r="K21" s="61" t="s">
        <v>60</v>
      </c>
      <c r="L21" s="62" t="s">
        <v>61</v>
      </c>
      <c r="M21" s="54">
        <v>203254</v>
      </c>
      <c r="N21" s="67">
        <v>14</v>
      </c>
      <c r="O21" s="54">
        <f>M21*28/100</f>
        <v>56911.12</v>
      </c>
      <c r="P21" s="54">
        <f t="shared" si="0"/>
        <v>43699.61</v>
      </c>
      <c r="Q21" s="54">
        <v>75295</v>
      </c>
      <c r="R21" s="54">
        <f t="shared" si="1"/>
        <v>71138.899999999994</v>
      </c>
      <c r="S21" s="54">
        <f t="shared" si="2"/>
        <v>28455.559999999998</v>
      </c>
      <c r="T21" s="54">
        <v>53304</v>
      </c>
      <c r="U21" s="54">
        <v>13074</v>
      </c>
      <c r="V21" s="54">
        <v>4880</v>
      </c>
      <c r="W21" s="54">
        <v>45940</v>
      </c>
      <c r="X21" s="54">
        <v>0</v>
      </c>
      <c r="Y21" s="54">
        <v>3586</v>
      </c>
      <c r="Z21" s="54">
        <v>0</v>
      </c>
      <c r="AA21" s="54">
        <v>0</v>
      </c>
      <c r="AB21" s="54">
        <v>0</v>
      </c>
      <c r="AC21" s="54">
        <v>0</v>
      </c>
      <c r="AD21" s="54">
        <v>0</v>
      </c>
      <c r="AE21" s="54">
        <v>0</v>
      </c>
      <c r="AF21" s="54">
        <v>0</v>
      </c>
      <c r="AG21" s="54">
        <v>0</v>
      </c>
      <c r="AH21" s="54">
        <v>114110</v>
      </c>
      <c r="AI21" s="54">
        <v>0</v>
      </c>
      <c r="AJ21" s="64">
        <v>79</v>
      </c>
      <c r="AK21" s="64">
        <v>96</v>
      </c>
      <c r="AL21" s="54">
        <v>355883</v>
      </c>
      <c r="AM21" s="54">
        <f t="shared" si="4"/>
        <v>1069531.19</v>
      </c>
      <c r="AN21" s="65">
        <v>31121</v>
      </c>
      <c r="AO21" s="66" t="s">
        <v>68</v>
      </c>
    </row>
    <row r="22" spans="1:41">
      <c r="A22" s="58">
        <v>2015</v>
      </c>
      <c r="B22" s="58">
        <v>3</v>
      </c>
      <c r="C22" s="58" t="s">
        <v>117</v>
      </c>
      <c r="D22" s="59" t="s">
        <v>55</v>
      </c>
      <c r="E22" s="58" t="s">
        <v>121</v>
      </c>
      <c r="F22" s="58" t="s">
        <v>122</v>
      </c>
      <c r="G22" s="60" t="s">
        <v>123</v>
      </c>
      <c r="H22" s="61">
        <v>17</v>
      </c>
      <c r="I22" s="61" t="s">
        <v>105</v>
      </c>
      <c r="J22" s="61" t="s">
        <v>113</v>
      </c>
      <c r="K22" s="61" t="s">
        <v>60</v>
      </c>
      <c r="L22" s="62" t="s">
        <v>61</v>
      </c>
      <c r="M22" s="54">
        <v>203254</v>
      </c>
      <c r="N22" s="67">
        <v>10</v>
      </c>
      <c r="O22" s="54">
        <f>M22*20/100</f>
        <v>40650.800000000003</v>
      </c>
      <c r="P22" s="54">
        <f t="shared" si="0"/>
        <v>43699.61</v>
      </c>
      <c r="Q22" s="54">
        <v>75295</v>
      </c>
      <c r="R22" s="54">
        <f t="shared" si="1"/>
        <v>71138.899999999994</v>
      </c>
      <c r="S22" s="54">
        <f t="shared" si="2"/>
        <v>28455.559999999998</v>
      </c>
      <c r="T22" s="54">
        <v>53304</v>
      </c>
      <c r="U22" s="54">
        <v>13074</v>
      </c>
      <c r="V22" s="54">
        <v>4880</v>
      </c>
      <c r="W22" s="54">
        <v>45940</v>
      </c>
      <c r="X22" s="54">
        <v>0</v>
      </c>
      <c r="Y22" s="54">
        <v>3586</v>
      </c>
      <c r="Z22" s="54">
        <v>0</v>
      </c>
      <c r="AA22" s="54">
        <v>0</v>
      </c>
      <c r="AB22" s="54">
        <v>0</v>
      </c>
      <c r="AC22" s="54">
        <v>0</v>
      </c>
      <c r="AD22" s="54">
        <v>0</v>
      </c>
      <c r="AE22" s="54">
        <v>0</v>
      </c>
      <c r="AF22" s="54">
        <v>0</v>
      </c>
      <c r="AG22" s="54">
        <v>0</v>
      </c>
      <c r="AH22" s="54">
        <v>0</v>
      </c>
      <c r="AI22" s="54">
        <v>0</v>
      </c>
      <c r="AJ22" s="64">
        <v>0</v>
      </c>
      <c r="AK22" s="64">
        <v>0</v>
      </c>
      <c r="AL22" s="54">
        <v>0</v>
      </c>
      <c r="AM22" s="54">
        <f t="shared" si="4"/>
        <v>583277.86999999988</v>
      </c>
      <c r="AN22" s="65">
        <v>33008</v>
      </c>
      <c r="AO22" s="66" t="s">
        <v>68</v>
      </c>
    </row>
    <row r="23" spans="1:41">
      <c r="A23" s="58">
        <v>2015</v>
      </c>
      <c r="B23" s="58">
        <v>3</v>
      </c>
      <c r="C23" s="58" t="s">
        <v>117</v>
      </c>
      <c r="D23" s="59" t="s">
        <v>55</v>
      </c>
      <c r="E23" s="58" t="s">
        <v>124</v>
      </c>
      <c r="F23" s="58" t="s">
        <v>122</v>
      </c>
      <c r="G23" s="60" t="s">
        <v>119</v>
      </c>
      <c r="H23" s="61">
        <v>17</v>
      </c>
      <c r="I23" s="61" t="s">
        <v>120</v>
      </c>
      <c r="J23" s="61" t="s">
        <v>113</v>
      </c>
      <c r="K23" s="61" t="s">
        <v>60</v>
      </c>
      <c r="L23" s="62" t="s">
        <v>61</v>
      </c>
      <c r="M23" s="54">
        <v>203254</v>
      </c>
      <c r="N23" s="67">
        <v>11</v>
      </c>
      <c r="O23" s="54">
        <f>M23*22/100</f>
        <v>44715.88</v>
      </c>
      <c r="P23" s="54">
        <f t="shared" si="0"/>
        <v>43699.61</v>
      </c>
      <c r="Q23" s="54">
        <v>75295</v>
      </c>
      <c r="R23" s="54">
        <f t="shared" si="1"/>
        <v>71138.899999999994</v>
      </c>
      <c r="S23" s="54">
        <f t="shared" si="2"/>
        <v>28455.559999999998</v>
      </c>
      <c r="T23" s="54">
        <v>53304</v>
      </c>
      <c r="U23" s="54">
        <v>13074</v>
      </c>
      <c r="V23" s="54">
        <v>4880</v>
      </c>
      <c r="W23" s="54">
        <v>45940</v>
      </c>
      <c r="X23" s="54">
        <v>0</v>
      </c>
      <c r="Y23" s="54">
        <v>3586</v>
      </c>
      <c r="Z23" s="54">
        <v>0</v>
      </c>
      <c r="AA23" s="54">
        <v>0</v>
      </c>
      <c r="AB23" s="54">
        <v>0</v>
      </c>
      <c r="AC23" s="54">
        <v>0</v>
      </c>
      <c r="AD23" s="54">
        <v>0</v>
      </c>
      <c r="AE23" s="54">
        <v>0</v>
      </c>
      <c r="AF23" s="54">
        <v>0</v>
      </c>
      <c r="AG23" s="54">
        <v>0</v>
      </c>
      <c r="AH23" s="54">
        <v>114110</v>
      </c>
      <c r="AI23" s="54">
        <v>0</v>
      </c>
      <c r="AJ23" s="64">
        <v>29</v>
      </c>
      <c r="AK23" s="64">
        <v>26</v>
      </c>
      <c r="AL23" s="54">
        <v>110320</v>
      </c>
      <c r="AM23" s="54">
        <f t="shared" si="4"/>
        <v>811772.95</v>
      </c>
      <c r="AN23" s="65">
        <v>30376</v>
      </c>
      <c r="AO23" s="66" t="s">
        <v>68</v>
      </c>
    </row>
    <row r="24" spans="1:41" ht="15.75" thickBot="1">
      <c r="A24" s="58">
        <v>2015</v>
      </c>
      <c r="B24" s="58">
        <v>3</v>
      </c>
      <c r="C24" s="58" t="s">
        <v>117</v>
      </c>
      <c r="D24" s="59" t="s">
        <v>55</v>
      </c>
      <c r="E24" s="58" t="s">
        <v>125</v>
      </c>
      <c r="F24" s="58" t="s">
        <v>126</v>
      </c>
      <c r="G24" s="60" t="s">
        <v>127</v>
      </c>
      <c r="H24" s="61">
        <v>18</v>
      </c>
      <c r="I24" s="61" t="s">
        <v>105</v>
      </c>
      <c r="J24" s="61" t="s">
        <v>113</v>
      </c>
      <c r="K24" s="61" t="s">
        <v>60</v>
      </c>
      <c r="L24" s="68" t="s">
        <v>61</v>
      </c>
      <c r="M24" s="69">
        <v>188204</v>
      </c>
      <c r="N24" s="70">
        <v>10</v>
      </c>
      <c r="O24" s="69">
        <f>M24*20/100</f>
        <v>37640.800000000003</v>
      </c>
      <c r="P24" s="69">
        <f t="shared" si="0"/>
        <v>40463.86</v>
      </c>
      <c r="Q24" s="69">
        <v>72916</v>
      </c>
      <c r="R24" s="69">
        <f t="shared" si="1"/>
        <v>65871.399999999994</v>
      </c>
      <c r="S24" s="69">
        <f t="shared" si="2"/>
        <v>26348.559999999998</v>
      </c>
      <c r="T24" s="69">
        <v>53304</v>
      </c>
      <c r="U24" s="69">
        <v>11956</v>
      </c>
      <c r="V24" s="69">
        <v>4417</v>
      </c>
      <c r="W24" s="69">
        <v>45940</v>
      </c>
      <c r="X24" s="69">
        <v>0</v>
      </c>
      <c r="Y24" s="69">
        <v>0</v>
      </c>
      <c r="Z24" s="69">
        <v>0</v>
      </c>
      <c r="AA24" s="69">
        <v>0</v>
      </c>
      <c r="AB24" s="69">
        <v>0</v>
      </c>
      <c r="AC24" s="69">
        <v>0</v>
      </c>
      <c r="AD24" s="69">
        <v>0</v>
      </c>
      <c r="AE24" s="69">
        <v>0</v>
      </c>
      <c r="AF24" s="69">
        <v>0</v>
      </c>
      <c r="AG24" s="69">
        <v>0</v>
      </c>
      <c r="AH24" s="69">
        <v>0</v>
      </c>
      <c r="AI24" s="69">
        <v>0</v>
      </c>
      <c r="AJ24" s="71">
        <v>0</v>
      </c>
      <c r="AK24" s="71">
        <v>0</v>
      </c>
      <c r="AL24" s="69">
        <v>0</v>
      </c>
      <c r="AM24" s="69">
        <f t="shared" si="4"/>
        <v>547061.61999999988</v>
      </c>
      <c r="AN24" s="72">
        <v>35534</v>
      </c>
      <c r="AO24" s="73" t="s">
        <v>68</v>
      </c>
    </row>
    <row r="26" spans="1:41">
      <c r="I26" s="101" t="s">
        <v>174</v>
      </c>
    </row>
    <row r="27" spans="1:41" ht="15.75" thickBot="1"/>
    <row r="28" spans="1:41" ht="15.75" thickBot="1">
      <c r="A28" s="108"/>
      <c r="B28" s="108"/>
      <c r="C28" s="12" t="s">
        <v>30</v>
      </c>
      <c r="D28" s="14" t="s">
        <v>134</v>
      </c>
      <c r="E28" s="14" t="s">
        <v>134</v>
      </c>
      <c r="F28" s="14" t="s">
        <v>34</v>
      </c>
      <c r="G28" s="14" t="s">
        <v>135</v>
      </c>
      <c r="H28" s="14" t="s">
        <v>136</v>
      </c>
      <c r="I28" s="14" t="s">
        <v>137</v>
      </c>
      <c r="J28" s="14" t="s">
        <v>138</v>
      </c>
      <c r="K28" s="14" t="s">
        <v>139</v>
      </c>
      <c r="L28" s="14" t="s">
        <v>1</v>
      </c>
      <c r="M28" s="14" t="s">
        <v>2</v>
      </c>
      <c r="N28" s="81" t="s">
        <v>3</v>
      </c>
      <c r="O28" s="81"/>
      <c r="P28" s="14" t="s">
        <v>4</v>
      </c>
      <c r="Q28" s="14" t="s">
        <v>5</v>
      </c>
      <c r="R28" s="14" t="s">
        <v>6</v>
      </c>
      <c r="S28" s="14" t="s">
        <v>7</v>
      </c>
      <c r="T28" s="14" t="s">
        <v>8</v>
      </c>
      <c r="U28" s="14" t="s">
        <v>9</v>
      </c>
      <c r="V28" s="14" t="s">
        <v>10</v>
      </c>
      <c r="W28" s="21" t="s">
        <v>128</v>
      </c>
      <c r="X28" s="78" t="s">
        <v>12</v>
      </c>
      <c r="Y28" s="14" t="s">
        <v>13</v>
      </c>
      <c r="Z28" s="14" t="s">
        <v>22</v>
      </c>
      <c r="AA28" s="79" t="s">
        <v>15</v>
      </c>
      <c r="AB28" s="80" t="s">
        <v>16</v>
      </c>
      <c r="AC28" s="17" t="s">
        <v>17</v>
      </c>
      <c r="AD28" s="14" t="s">
        <v>18</v>
      </c>
      <c r="AE28" s="14" t="s">
        <v>129</v>
      </c>
      <c r="AF28" s="21" t="s">
        <v>130</v>
      </c>
      <c r="AG28" s="14" t="s">
        <v>131</v>
      </c>
      <c r="AH28" s="12" t="s">
        <v>23</v>
      </c>
      <c r="AI28" s="81" t="s">
        <v>24</v>
      </c>
      <c r="AJ28" s="81"/>
      <c r="AK28" s="81"/>
      <c r="AL28" s="22" t="s">
        <v>25</v>
      </c>
      <c r="AM28" s="14" t="s">
        <v>26</v>
      </c>
      <c r="AN28" s="14" t="s">
        <v>27</v>
      </c>
    </row>
    <row r="29" spans="1:41" ht="15.75" thickBot="1">
      <c r="A29" s="108" t="s">
        <v>28</v>
      </c>
      <c r="B29" s="109" t="s">
        <v>29</v>
      </c>
      <c r="C29" s="27"/>
      <c r="D29" s="95" t="s">
        <v>140</v>
      </c>
      <c r="E29" s="95" t="s">
        <v>141</v>
      </c>
      <c r="F29" s="95"/>
      <c r="G29" s="95" t="s">
        <v>142</v>
      </c>
      <c r="H29" s="96"/>
      <c r="I29" s="96"/>
      <c r="J29" s="96" t="s">
        <v>143</v>
      </c>
      <c r="K29" s="96"/>
      <c r="L29" s="31" t="s">
        <v>39</v>
      </c>
      <c r="M29" s="42" t="s">
        <v>40</v>
      </c>
      <c r="N29" s="84" t="s">
        <v>41</v>
      </c>
      <c r="O29" s="97" t="s">
        <v>42</v>
      </c>
      <c r="P29" s="31"/>
      <c r="Q29" s="31"/>
      <c r="R29" s="31"/>
      <c r="S29" s="31"/>
      <c r="T29" s="31"/>
      <c r="U29" s="31"/>
      <c r="V29" s="31"/>
      <c r="W29" s="82">
        <v>19529</v>
      </c>
      <c r="X29" s="83" t="s">
        <v>43</v>
      </c>
      <c r="Y29" s="42" t="s">
        <v>44</v>
      </c>
      <c r="Z29" s="42" t="s">
        <v>50</v>
      </c>
      <c r="AA29" s="42" t="s">
        <v>47</v>
      </c>
      <c r="AB29" s="84" t="s">
        <v>45</v>
      </c>
      <c r="AC29" s="85" t="s">
        <v>46</v>
      </c>
      <c r="AD29" s="42" t="s">
        <v>47</v>
      </c>
      <c r="AE29" s="42" t="s">
        <v>47</v>
      </c>
      <c r="AF29" s="82" t="s">
        <v>132</v>
      </c>
      <c r="AG29" s="42" t="s">
        <v>133</v>
      </c>
      <c r="AH29" s="86" t="s">
        <v>51</v>
      </c>
      <c r="AI29" s="87">
        <v>0.25</v>
      </c>
      <c r="AJ29" s="88">
        <v>0.5</v>
      </c>
      <c r="AK29" s="85" t="s">
        <v>42</v>
      </c>
      <c r="AL29" s="31"/>
      <c r="AM29" s="42" t="s">
        <v>52</v>
      </c>
      <c r="AN29" s="42" t="s">
        <v>53</v>
      </c>
    </row>
    <row r="30" spans="1:41">
      <c r="A30" s="58">
        <v>2015</v>
      </c>
      <c r="B30" s="58">
        <v>4</v>
      </c>
      <c r="C30" s="58" t="s">
        <v>95</v>
      </c>
      <c r="D30" s="58" t="s">
        <v>144</v>
      </c>
      <c r="E30" s="58" t="s">
        <v>145</v>
      </c>
      <c r="F30" s="60" t="s">
        <v>146</v>
      </c>
      <c r="G30" s="58" t="s">
        <v>147</v>
      </c>
      <c r="H30" s="61">
        <v>13</v>
      </c>
      <c r="I30" s="61" t="s">
        <v>148</v>
      </c>
      <c r="J30" s="61" t="s">
        <v>72</v>
      </c>
      <c r="K30" s="61" t="s">
        <v>60</v>
      </c>
      <c r="L30" s="62" t="s">
        <v>61</v>
      </c>
      <c r="M30" s="54">
        <v>138299</v>
      </c>
      <c r="N30" s="67">
        <v>1</v>
      </c>
      <c r="O30" s="54">
        <f>M30*2/100</f>
        <v>2765.98</v>
      </c>
      <c r="P30" s="54">
        <f>M30*0.215</f>
        <v>29734.285</v>
      </c>
      <c r="Q30" s="54">
        <v>81713</v>
      </c>
      <c r="R30" s="54">
        <f>M30*0.35</f>
        <v>48404.649999999994</v>
      </c>
      <c r="S30" s="54">
        <f>R30*0.4</f>
        <v>19361.859999999997</v>
      </c>
      <c r="T30" s="54">
        <v>31830</v>
      </c>
      <c r="U30" s="54">
        <v>15929</v>
      </c>
      <c r="V30" s="54">
        <v>6058</v>
      </c>
      <c r="W30" s="54">
        <v>22970</v>
      </c>
      <c r="X30" s="54">
        <v>0</v>
      </c>
      <c r="Y30" s="54">
        <v>0</v>
      </c>
      <c r="Z30" s="54">
        <v>0</v>
      </c>
      <c r="AA30" s="54">
        <v>0</v>
      </c>
      <c r="AB30" s="54">
        <v>0</v>
      </c>
      <c r="AC30" s="54">
        <v>0</v>
      </c>
      <c r="AD30" s="54">
        <v>0</v>
      </c>
      <c r="AE30" s="54">
        <v>0</v>
      </c>
      <c r="AF30" s="54">
        <v>0</v>
      </c>
      <c r="AG30" s="54">
        <v>0</v>
      </c>
      <c r="AH30" s="89">
        <v>0</v>
      </c>
      <c r="AI30" s="62">
        <v>0</v>
      </c>
      <c r="AJ30" s="62">
        <v>0</v>
      </c>
      <c r="AK30" s="54">
        <v>0</v>
      </c>
      <c r="AL30" s="54">
        <f>M30+O30+P30+Q30+R30+S30+T30+U30+V30+W30+X30+Y30+AB30+AC30+AD30+AG30+AK30+AF30+AE30+Z30</f>
        <v>397065.77500000002</v>
      </c>
      <c r="AM30" s="65">
        <v>42005</v>
      </c>
      <c r="AN30" s="90">
        <v>42369</v>
      </c>
    </row>
    <row r="31" spans="1:41">
      <c r="A31" s="58">
        <v>2015</v>
      </c>
      <c r="B31" s="58">
        <v>4</v>
      </c>
      <c r="C31" s="58" t="s">
        <v>95</v>
      </c>
      <c r="D31" s="58" t="s">
        <v>149</v>
      </c>
      <c r="E31" s="58" t="s">
        <v>150</v>
      </c>
      <c r="F31" s="60" t="s">
        <v>151</v>
      </c>
      <c r="G31" s="58" t="s">
        <v>152</v>
      </c>
      <c r="H31" s="61">
        <v>13</v>
      </c>
      <c r="I31" s="61" t="s">
        <v>153</v>
      </c>
      <c r="J31" s="61" t="s">
        <v>154</v>
      </c>
      <c r="K31" s="61" t="s">
        <v>60</v>
      </c>
      <c r="L31" s="62" t="s">
        <v>61</v>
      </c>
      <c r="M31" s="54">
        <v>138299</v>
      </c>
      <c r="N31" s="67">
        <v>1</v>
      </c>
      <c r="O31" s="54">
        <f>M31*2/100</f>
        <v>2765.98</v>
      </c>
      <c r="P31" s="54">
        <f t="shared" ref="P31:P35" si="5">M31*0.215</f>
        <v>29734.285</v>
      </c>
      <c r="Q31" s="54">
        <v>81713</v>
      </c>
      <c r="R31" s="54">
        <f t="shared" ref="R31:R35" si="6">M31*0.35</f>
        <v>48404.649999999994</v>
      </c>
      <c r="S31" s="54">
        <f t="shared" ref="S31:S35" si="7">R31*0.4</f>
        <v>19361.859999999997</v>
      </c>
      <c r="T31" s="54">
        <v>31830</v>
      </c>
      <c r="U31" s="54">
        <v>15929</v>
      </c>
      <c r="V31" s="54">
        <v>6058</v>
      </c>
      <c r="W31" s="54">
        <v>22970</v>
      </c>
      <c r="X31" s="54">
        <v>0</v>
      </c>
      <c r="Y31" s="54">
        <v>17016</v>
      </c>
      <c r="Z31" s="54">
        <v>57055</v>
      </c>
      <c r="AA31" s="54">
        <v>0</v>
      </c>
      <c r="AB31" s="54">
        <v>0</v>
      </c>
      <c r="AC31" s="54">
        <v>0</v>
      </c>
      <c r="AD31" s="54">
        <v>0</v>
      </c>
      <c r="AE31" s="54">
        <v>0</v>
      </c>
      <c r="AF31" s="54">
        <v>0</v>
      </c>
      <c r="AG31" s="54">
        <v>0</v>
      </c>
      <c r="AH31" s="89">
        <v>0</v>
      </c>
      <c r="AI31" s="62">
        <v>17</v>
      </c>
      <c r="AJ31" s="62">
        <v>0</v>
      </c>
      <c r="AK31" s="54">
        <v>49213</v>
      </c>
      <c r="AL31" s="54">
        <f>M31+O31+P31+Q31+R31+S31+T31+U31+V31+W31+X31+Y31+AB31+AC31+AD31+AG31+AK31+AF31+AE31+Z31</f>
        <v>520349.77500000002</v>
      </c>
      <c r="AM31" s="65">
        <v>42005</v>
      </c>
      <c r="AN31" s="90">
        <v>42369</v>
      </c>
    </row>
    <row r="32" spans="1:41">
      <c r="A32" s="58">
        <v>2015</v>
      </c>
      <c r="B32" s="58">
        <v>4</v>
      </c>
      <c r="C32" s="58" t="s">
        <v>95</v>
      </c>
      <c r="D32" s="58" t="s">
        <v>150</v>
      </c>
      <c r="E32" s="58" t="s">
        <v>155</v>
      </c>
      <c r="F32" s="60" t="s">
        <v>156</v>
      </c>
      <c r="G32" s="58" t="s">
        <v>157</v>
      </c>
      <c r="H32" s="61">
        <v>13</v>
      </c>
      <c r="I32" s="61" t="s">
        <v>158</v>
      </c>
      <c r="J32" s="61" t="s">
        <v>159</v>
      </c>
      <c r="K32" s="61" t="s">
        <v>60</v>
      </c>
      <c r="L32" s="62" t="s">
        <v>61</v>
      </c>
      <c r="M32" s="54">
        <v>138299</v>
      </c>
      <c r="N32" s="67">
        <v>2</v>
      </c>
      <c r="O32" s="54">
        <f>M32*4/100</f>
        <v>5531.96</v>
      </c>
      <c r="P32" s="54">
        <f t="shared" si="5"/>
        <v>29734.285</v>
      </c>
      <c r="Q32" s="54">
        <v>81713</v>
      </c>
      <c r="R32" s="54">
        <f t="shared" si="6"/>
        <v>48404.649999999994</v>
      </c>
      <c r="S32" s="54">
        <f t="shared" si="7"/>
        <v>19361.859999999997</v>
      </c>
      <c r="T32" s="54">
        <v>31830</v>
      </c>
      <c r="U32" s="54">
        <v>15929</v>
      </c>
      <c r="V32" s="54">
        <v>6058</v>
      </c>
      <c r="W32" s="54">
        <v>22970</v>
      </c>
      <c r="X32" s="54">
        <v>0</v>
      </c>
      <c r="Y32" s="54">
        <v>9242</v>
      </c>
      <c r="Z32" s="54">
        <v>57055</v>
      </c>
      <c r="AA32" s="54">
        <v>0</v>
      </c>
      <c r="AB32" s="54">
        <v>0</v>
      </c>
      <c r="AC32" s="54">
        <v>0</v>
      </c>
      <c r="AD32" s="54">
        <v>0</v>
      </c>
      <c r="AE32" s="54">
        <v>0</v>
      </c>
      <c r="AF32" s="54">
        <v>0</v>
      </c>
      <c r="AG32" s="54">
        <v>0</v>
      </c>
      <c r="AH32" s="89">
        <v>0</v>
      </c>
      <c r="AI32" s="62">
        <v>31</v>
      </c>
      <c r="AJ32" s="62">
        <v>8</v>
      </c>
      <c r="AK32" s="54">
        <v>116230</v>
      </c>
      <c r="AL32" s="54">
        <f>M32+O32+P32+Q32+R32+S32+T32+U32+V32+W32+X32+Y32+AB32+AC32+AD32+AG32+AK32+AF32+AE32+Z32</f>
        <v>582358.755</v>
      </c>
      <c r="AM32" s="65">
        <v>42005</v>
      </c>
      <c r="AN32" s="90">
        <v>42369</v>
      </c>
    </row>
    <row r="33" spans="1:40">
      <c r="A33" s="58">
        <v>2015</v>
      </c>
      <c r="B33" s="58">
        <v>4</v>
      </c>
      <c r="C33" s="58" t="s">
        <v>175</v>
      </c>
      <c r="D33" s="58" t="s">
        <v>160</v>
      </c>
      <c r="E33" s="58" t="s">
        <v>97</v>
      </c>
      <c r="F33" s="60" t="s">
        <v>161</v>
      </c>
      <c r="G33" s="58" t="s">
        <v>162</v>
      </c>
      <c r="H33" s="61">
        <v>15</v>
      </c>
      <c r="I33" s="61" t="s">
        <v>163</v>
      </c>
      <c r="J33" s="61" t="s">
        <v>105</v>
      </c>
      <c r="K33" s="61" t="s">
        <v>60</v>
      </c>
      <c r="L33" s="62" t="s">
        <v>61</v>
      </c>
      <c r="M33" s="54">
        <v>118559</v>
      </c>
      <c r="N33" s="67">
        <v>5</v>
      </c>
      <c r="O33" s="54">
        <f>M33*10/100</f>
        <v>11855.9</v>
      </c>
      <c r="P33" s="54">
        <f t="shared" si="5"/>
        <v>25490.185000000001</v>
      </c>
      <c r="Q33" s="54">
        <v>49578</v>
      </c>
      <c r="R33" s="54">
        <f t="shared" si="6"/>
        <v>41495.649999999994</v>
      </c>
      <c r="S33" s="54">
        <f t="shared" si="7"/>
        <v>16598.259999999998</v>
      </c>
      <c r="T33" s="54">
        <v>27191</v>
      </c>
      <c r="U33" s="54">
        <v>9314</v>
      </c>
      <c r="V33" s="54">
        <v>3505</v>
      </c>
      <c r="W33" s="54">
        <v>22970</v>
      </c>
      <c r="X33" s="54">
        <v>0</v>
      </c>
      <c r="Y33" s="54">
        <v>0</v>
      </c>
      <c r="Z33" s="54">
        <v>0</v>
      </c>
      <c r="AA33" s="54">
        <v>0</v>
      </c>
      <c r="AB33" s="54">
        <v>0</v>
      </c>
      <c r="AC33" s="54">
        <v>0</v>
      </c>
      <c r="AD33" s="54">
        <v>0</v>
      </c>
      <c r="AE33" s="54">
        <v>0</v>
      </c>
      <c r="AF33" s="54">
        <v>0</v>
      </c>
      <c r="AG33" s="54">
        <v>0</v>
      </c>
      <c r="AH33" s="89">
        <v>0</v>
      </c>
      <c r="AI33" s="62">
        <v>18</v>
      </c>
      <c r="AJ33" s="62">
        <v>15</v>
      </c>
      <c r="AK33" s="54">
        <v>79644</v>
      </c>
      <c r="AL33" s="54">
        <f t="shared" ref="AL33:AL35" si="8">M33+O33+P33+Q33+R33+S33+T33+U33+V33+W33+X33+Y33+AB33+AC33+AD33+AG33+AK33+AF33+AE33+Z33</f>
        <v>406200.995</v>
      </c>
      <c r="AM33" s="65">
        <v>42005</v>
      </c>
      <c r="AN33" s="90">
        <v>42369</v>
      </c>
    </row>
    <row r="34" spans="1:40">
      <c r="A34" s="58">
        <v>2015</v>
      </c>
      <c r="B34" s="58">
        <v>4</v>
      </c>
      <c r="C34" s="58" t="s">
        <v>101</v>
      </c>
      <c r="D34" s="58" t="s">
        <v>164</v>
      </c>
      <c r="E34" s="58" t="s">
        <v>165</v>
      </c>
      <c r="F34" s="60" t="s">
        <v>166</v>
      </c>
      <c r="G34" s="58" t="s">
        <v>167</v>
      </c>
      <c r="H34" s="61">
        <v>15</v>
      </c>
      <c r="I34" s="61" t="s">
        <v>168</v>
      </c>
      <c r="J34" s="61" t="s">
        <v>105</v>
      </c>
      <c r="K34" s="61" t="s">
        <v>60</v>
      </c>
      <c r="L34" s="62" t="s">
        <v>61</v>
      </c>
      <c r="M34" s="54">
        <v>237118</v>
      </c>
      <c r="N34" s="67">
        <v>4</v>
      </c>
      <c r="O34" s="54">
        <f>M34*8/100</f>
        <v>18969.439999999999</v>
      </c>
      <c r="P34" s="54">
        <f t="shared" si="5"/>
        <v>50980.37</v>
      </c>
      <c r="Q34" s="54">
        <v>99155</v>
      </c>
      <c r="R34" s="54">
        <f t="shared" si="6"/>
        <v>82991.299999999988</v>
      </c>
      <c r="S34" s="54">
        <f t="shared" si="7"/>
        <v>33196.519999999997</v>
      </c>
      <c r="T34" s="54">
        <v>54382</v>
      </c>
      <c r="U34" s="54">
        <v>18627</v>
      </c>
      <c r="V34" s="54">
        <v>7009</v>
      </c>
      <c r="W34" s="54">
        <v>45940</v>
      </c>
      <c r="X34" s="54">
        <v>12379</v>
      </c>
      <c r="Y34" s="54">
        <v>7172</v>
      </c>
      <c r="Z34" s="54">
        <v>0</v>
      </c>
      <c r="AA34" s="54">
        <v>0</v>
      </c>
      <c r="AB34" s="54">
        <v>0</v>
      </c>
      <c r="AC34" s="54">
        <v>0</v>
      </c>
      <c r="AD34" s="54">
        <v>0</v>
      </c>
      <c r="AE34" s="54">
        <v>0</v>
      </c>
      <c r="AF34" s="54">
        <v>0</v>
      </c>
      <c r="AG34" s="54">
        <v>0</v>
      </c>
      <c r="AH34" s="89">
        <v>0</v>
      </c>
      <c r="AI34" s="62">
        <v>0</v>
      </c>
      <c r="AJ34" s="62">
        <v>0</v>
      </c>
      <c r="AK34" s="54">
        <v>0</v>
      </c>
      <c r="AL34" s="54">
        <f t="shared" si="8"/>
        <v>667919.63</v>
      </c>
      <c r="AM34" s="65">
        <v>42005</v>
      </c>
      <c r="AN34" s="90">
        <v>42369</v>
      </c>
    </row>
    <row r="35" spans="1:40" ht="15.75" thickBot="1">
      <c r="A35" s="58">
        <v>2015</v>
      </c>
      <c r="B35" s="58">
        <v>4</v>
      </c>
      <c r="C35" s="60" t="s">
        <v>101</v>
      </c>
      <c r="D35" s="60" t="s">
        <v>169</v>
      </c>
      <c r="E35" s="60" t="s">
        <v>170</v>
      </c>
      <c r="F35" s="60" t="s">
        <v>171</v>
      </c>
      <c r="G35" s="60" t="s">
        <v>172</v>
      </c>
      <c r="H35" s="98">
        <v>15</v>
      </c>
      <c r="I35" s="98" t="s">
        <v>173</v>
      </c>
      <c r="J35" s="98" t="s">
        <v>105</v>
      </c>
      <c r="K35" s="98" t="s">
        <v>60</v>
      </c>
      <c r="L35" s="99" t="s">
        <v>61</v>
      </c>
      <c r="M35" s="69">
        <v>118559</v>
      </c>
      <c r="N35" s="100">
        <v>0</v>
      </c>
      <c r="O35" s="69">
        <f>M35*0/100</f>
        <v>0</v>
      </c>
      <c r="P35" s="69">
        <f t="shared" si="5"/>
        <v>25490.185000000001</v>
      </c>
      <c r="Q35" s="91">
        <v>49578</v>
      </c>
      <c r="R35" s="69">
        <f t="shared" si="6"/>
        <v>41495.649999999994</v>
      </c>
      <c r="S35" s="69">
        <f t="shared" si="7"/>
        <v>16598.259999999998</v>
      </c>
      <c r="T35" s="91">
        <v>27191</v>
      </c>
      <c r="U35" s="91">
        <v>9314</v>
      </c>
      <c r="V35" s="91">
        <v>3505</v>
      </c>
      <c r="W35" s="91">
        <v>22970</v>
      </c>
      <c r="X35" s="91">
        <v>0</v>
      </c>
      <c r="Y35" s="91">
        <v>0</v>
      </c>
      <c r="Z35" s="69">
        <v>0</v>
      </c>
      <c r="AA35" s="91">
        <v>0</v>
      </c>
      <c r="AB35" s="91">
        <v>0</v>
      </c>
      <c r="AC35" s="91">
        <v>0</v>
      </c>
      <c r="AD35" s="91">
        <v>0</v>
      </c>
      <c r="AE35" s="91">
        <v>0</v>
      </c>
      <c r="AF35" s="69">
        <v>0</v>
      </c>
      <c r="AG35" s="91">
        <v>0</v>
      </c>
      <c r="AH35" s="92">
        <v>0</v>
      </c>
      <c r="AI35" s="93">
        <v>24</v>
      </c>
      <c r="AJ35" s="93">
        <v>6</v>
      </c>
      <c r="AK35" s="91">
        <v>67166</v>
      </c>
      <c r="AL35" s="69">
        <f t="shared" si="8"/>
        <v>381867.09499999997</v>
      </c>
      <c r="AM35" s="72">
        <v>42005</v>
      </c>
      <c r="AN35" s="94">
        <v>42369</v>
      </c>
    </row>
    <row r="36" spans="1:40">
      <c r="A36" s="102"/>
      <c r="B36" s="102"/>
      <c r="C36" s="102"/>
      <c r="D36" s="102"/>
      <c r="E36" s="103"/>
      <c r="F36" s="103"/>
      <c r="G36" s="103"/>
      <c r="H36" s="103"/>
      <c r="I36" s="103"/>
      <c r="J36" s="54"/>
      <c r="K36" s="104"/>
      <c r="L36" s="54"/>
      <c r="M36" s="54"/>
      <c r="N36" s="105"/>
      <c r="O36" s="54"/>
      <c r="P36" s="54"/>
      <c r="Q36" s="105"/>
      <c r="R36" s="105"/>
      <c r="S36" s="105"/>
      <c r="T36" s="105"/>
      <c r="U36" s="105"/>
      <c r="V36" s="105"/>
      <c r="W36" s="54"/>
      <c r="X36" s="105"/>
      <c r="Y36" s="105"/>
      <c r="Z36" s="105"/>
      <c r="AA36" s="105"/>
      <c r="AB36" s="105"/>
      <c r="AC36" s="54"/>
      <c r="AD36" s="105"/>
      <c r="AE36" s="106"/>
      <c r="AF36" s="107"/>
      <c r="AG36" s="107"/>
      <c r="AH36" s="105"/>
      <c r="AI36" s="54"/>
      <c r="AJ36" s="65"/>
      <c r="AK36" s="65"/>
    </row>
    <row r="37" spans="1:40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</row>
    <row r="38" spans="1:40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</row>
  </sheetData>
  <mergeCells count="5">
    <mergeCell ref="F5:AO5"/>
    <mergeCell ref="N7:O7"/>
    <mergeCell ref="AJ7:AL7"/>
    <mergeCell ref="N28:O28"/>
    <mergeCell ref="AI28:AK28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Sueldos Abril</vt:lpstr>
      <vt:lpstr>Hoja2</vt:lpstr>
      <vt:lpstr>Hoja3</vt:lpstr>
      <vt:lpstr>Hoja4</vt:lpstr>
      <vt:lpstr>Hoja5</vt:lpstr>
      <vt:lpstr>Hoja6</vt:lpstr>
      <vt:lpstr>Hoja7</vt:lpstr>
      <vt:lpstr>Hoja8</vt:lpstr>
      <vt:lpstr>Hoja9</vt:lpstr>
      <vt:lpstr>Hoja10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demhart</dc:creator>
  <cp:lastModifiedBy>demhart</cp:lastModifiedBy>
  <dcterms:created xsi:type="dcterms:W3CDTF">2015-04-23T16:23:37Z</dcterms:created>
  <dcterms:modified xsi:type="dcterms:W3CDTF">2015-04-23T16:41:35Z</dcterms:modified>
</cp:coreProperties>
</file>