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P21" i="1"/>
  <c r="Q21" s="1"/>
  <c r="N21"/>
  <c r="M21"/>
  <c r="AK21" s="1"/>
  <c r="Q20"/>
  <c r="P20"/>
  <c r="N20"/>
  <c r="M20"/>
  <c r="AK20" s="1"/>
  <c r="P19"/>
  <c r="Q19" s="1"/>
  <c r="N19"/>
  <c r="M19"/>
  <c r="AK19" s="1"/>
  <c r="Q18"/>
  <c r="P18"/>
  <c r="N18"/>
  <c r="AK18" s="1"/>
  <c r="Q17"/>
  <c r="P17"/>
  <c r="N17"/>
  <c r="AK17" s="1"/>
  <c r="Q16"/>
  <c r="P16"/>
  <c r="N16"/>
  <c r="M16"/>
  <c r="AK16" s="1"/>
  <c r="P15"/>
  <c r="Q15" s="1"/>
  <c r="N15"/>
  <c r="M15"/>
  <c r="AK15" s="1"/>
  <c r="Q14"/>
  <c r="P14"/>
  <c r="N14"/>
  <c r="M14"/>
  <c r="AK14" s="1"/>
  <c r="P13"/>
  <c r="Q13" s="1"/>
  <c r="N13"/>
  <c r="P12"/>
  <c r="Q12" s="1"/>
  <c r="N12"/>
  <c r="M12"/>
  <c r="AK12" s="1"/>
  <c r="Q11"/>
  <c r="P11"/>
  <c r="N11"/>
  <c r="M11"/>
  <c r="AK11" s="1"/>
  <c r="P10"/>
  <c r="Q10" s="1"/>
  <c r="N10"/>
  <c r="M10"/>
  <c r="AK10" s="1"/>
  <c r="Q9"/>
  <c r="P9"/>
  <c r="N9"/>
  <c r="AK9" s="1"/>
  <c r="Q8"/>
  <c r="P8"/>
  <c r="N8"/>
  <c r="M8"/>
  <c r="AK8" s="1"/>
  <c r="AK7"/>
  <c r="Q6"/>
  <c r="P6"/>
  <c r="N6"/>
  <c r="M6"/>
  <c r="AK6" s="1"/>
  <c r="P5"/>
  <c r="Q5" s="1"/>
  <c r="N5"/>
  <c r="M5"/>
  <c r="AK5" s="1"/>
  <c r="AK13" l="1"/>
</calcChain>
</file>

<file path=xl/sharedStrings.xml><?xml version="1.0" encoding="utf-8"?>
<sst xmlns="http://schemas.openxmlformats.org/spreadsheetml/2006/main" count="227" uniqueCount="149">
  <si>
    <t xml:space="preserve">PERSONAL DE PLANTA FEBRERO  2014 </t>
  </si>
  <si>
    <t>ESTAMENTO</t>
  </si>
  <si>
    <t>APELLIDO</t>
  </si>
  <si>
    <t>NOMBRES</t>
  </si>
  <si>
    <t>Nª RUT</t>
  </si>
  <si>
    <t>GRADO</t>
  </si>
  <si>
    <t>CARGO  O</t>
  </si>
  <si>
    <t xml:space="preserve">TITULO /GRADO </t>
  </si>
  <si>
    <t>REGION</t>
  </si>
  <si>
    <t>UNIDAD</t>
  </si>
  <si>
    <t>SUELDO</t>
  </si>
  <si>
    <t>BIENIOS</t>
  </si>
  <si>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</si>
  <si>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</si>
  <si>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</si>
  <si>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</si>
  <si>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</si>
  <si>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</si>
  <si>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</si>
  <si>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LEY 19529</t>
  </si>
  <si>
    <t>ASIGNACION</t>
  </si>
  <si>
    <t xml:space="preserve">ASIGNACION </t>
  </si>
  <si>
    <t>A.RESP.JUDICIAL</t>
  </si>
  <si>
    <t>A.INCEN.GESTION</t>
  </si>
  <si>
    <t>ASIGN.INSTITUCIONAL</t>
  </si>
  <si>
    <t>ASIG. COLECTIVA</t>
  </si>
  <si>
    <t>ASIG. ZONAS</t>
  </si>
  <si>
    <t>AGUINALDO</t>
  </si>
  <si>
    <t xml:space="preserve">BONO </t>
  </si>
  <si>
    <t>BONO ESC.</t>
  </si>
  <si>
    <t>ASIGN. DIRECCION</t>
  </si>
  <si>
    <t>HORAS EXTRAS</t>
  </si>
  <si>
    <t>TOTAL  HABERES</t>
  </si>
  <si>
    <t xml:space="preserve">FECHA </t>
  </si>
  <si>
    <t>FECHA</t>
  </si>
  <si>
    <t>PATERNO</t>
  </si>
  <si>
    <t>MATERNO</t>
  </si>
  <si>
    <t>FUNCION</t>
  </si>
  <si>
    <t>ACADEMICO ,EXPERIENCIA</t>
  </si>
  <si>
    <t>MONETARIA</t>
  </si>
  <si>
    <t>BASE</t>
  </si>
  <si>
    <t>N°</t>
  </si>
  <si>
    <t>MONTO</t>
  </si>
  <si>
    <t>PERDIDA CAJA</t>
  </si>
  <si>
    <t>FAMILIAR</t>
  </si>
  <si>
    <t>L.19803</t>
  </si>
  <si>
    <t>L,19803</t>
  </si>
  <si>
    <t>EXTREMAS</t>
  </si>
  <si>
    <t>FS PS</t>
  </si>
  <si>
    <t>NAVIDAD</t>
  </si>
  <si>
    <t xml:space="preserve">VACACIONES </t>
  </si>
  <si>
    <t>ADICIONAL</t>
  </si>
  <si>
    <t>SUPERIOR L,20,033</t>
  </si>
  <si>
    <t>INGRESO</t>
  </si>
  <si>
    <t>TERMINO</t>
  </si>
  <si>
    <t>ALCALDE</t>
  </si>
  <si>
    <t>IBACACHE</t>
  </si>
  <si>
    <t>MUÑOZ</t>
  </si>
  <si>
    <t>FREDDY</t>
  </si>
  <si>
    <t>8300423-1</t>
  </si>
  <si>
    <t>PROFESOR</t>
  </si>
  <si>
    <t>LOS LAGOS</t>
  </si>
  <si>
    <t>PESOS</t>
  </si>
  <si>
    <t>INDEFINIDO</t>
  </si>
  <si>
    <t>DIRECTIVO</t>
  </si>
  <si>
    <t>GALLARDO</t>
  </si>
  <si>
    <t>SALAZAR</t>
  </si>
  <si>
    <t>RICHARD</t>
  </si>
  <si>
    <t>12191546-4</t>
  </si>
  <si>
    <t>JUEZ POLICIA LOCAL</t>
  </si>
  <si>
    <t>ABOGADO</t>
  </si>
  <si>
    <t>ALVAREZ</t>
  </si>
  <si>
    <t>VASQUEZ</t>
  </si>
  <si>
    <t>LORETO</t>
  </si>
  <si>
    <t>16162817-4</t>
  </si>
  <si>
    <t>JPL SUPLENTE</t>
  </si>
  <si>
    <t>ABOGADA</t>
  </si>
  <si>
    <t>CURIHUINCA</t>
  </si>
  <si>
    <t>BARRIENTOS</t>
  </si>
  <si>
    <t>LUIS M</t>
  </si>
  <si>
    <t>12714806-6</t>
  </si>
  <si>
    <t>SECRETARIO MUNICIPAL</t>
  </si>
  <si>
    <t>ASISTENTE SOCIAL</t>
  </si>
  <si>
    <t>RAMIREZ</t>
  </si>
  <si>
    <t>CATALAN</t>
  </si>
  <si>
    <t>ELENA</t>
  </si>
  <si>
    <t>15425498-6</t>
  </si>
  <si>
    <t>ADMINISTRADORA</t>
  </si>
  <si>
    <t>CAROCA</t>
  </si>
  <si>
    <t>ESTAY</t>
  </si>
  <si>
    <t>MARIO</t>
  </si>
  <si>
    <t>8299706-7</t>
  </si>
  <si>
    <t>DIRECTOR DE OBRAS</t>
  </si>
  <si>
    <t>CONSTRUCCTOR CIVIL</t>
  </si>
  <si>
    <t>JEFATURA</t>
  </si>
  <si>
    <t>ARTECHE</t>
  </si>
  <si>
    <t>NAVARRETE</t>
  </si>
  <si>
    <t xml:space="preserve">MARCO </t>
  </si>
  <si>
    <t>7398819-5</t>
  </si>
  <si>
    <t>JEFE DE FINANZAS</t>
  </si>
  <si>
    <t xml:space="preserve">CONTADOR </t>
  </si>
  <si>
    <t>MANCILLA</t>
  </si>
  <si>
    <t>MARTINEZ</t>
  </si>
  <si>
    <t>DARWIN</t>
  </si>
  <si>
    <t>ALFREDO</t>
  </si>
  <si>
    <t>JEFE DEPTO. SOCIAL</t>
  </si>
  <si>
    <t>A. SOCIAL</t>
  </si>
  <si>
    <t>TECNICO</t>
  </si>
  <si>
    <t>TAMPIER</t>
  </si>
  <si>
    <t>HERNANDEZ</t>
  </si>
  <si>
    <t xml:space="preserve">BLAS </t>
  </si>
  <si>
    <t>7615904-1</t>
  </si>
  <si>
    <t>CAPITAN DE EMBARCACION</t>
  </si>
  <si>
    <t>ESEÑANZA MEDIA</t>
  </si>
  <si>
    <t>ADMINISTRATIVO</t>
  </si>
  <si>
    <t>BOHLE</t>
  </si>
  <si>
    <t>SANTANA</t>
  </si>
  <si>
    <t>GLADYS</t>
  </si>
  <si>
    <t>7928141-7</t>
  </si>
  <si>
    <t>ADMINISTRATIVO SOCIAL</t>
  </si>
  <si>
    <t>ENSEÑANZA MEDIA</t>
  </si>
  <si>
    <t>OJEDA</t>
  </si>
  <si>
    <t>NORIEGA</t>
  </si>
  <si>
    <t>MARLENE</t>
  </si>
  <si>
    <t>10061702-1</t>
  </si>
  <si>
    <t>TESORERA MUNICIPAL</t>
  </si>
  <si>
    <t>CARLOS</t>
  </si>
  <si>
    <t>7727775-7</t>
  </si>
  <si>
    <t>CONDUCTOR</t>
  </si>
  <si>
    <t>TECNICO MECANICO</t>
  </si>
  <si>
    <t>TELLEZ</t>
  </si>
  <si>
    <t>CEA</t>
  </si>
  <si>
    <t xml:space="preserve">LUIS </t>
  </si>
  <si>
    <t>10511950-K</t>
  </si>
  <si>
    <t>AUXILIAR</t>
  </si>
  <si>
    <t>TRIVIÑO</t>
  </si>
  <si>
    <t xml:space="preserve">JUAN </t>
  </si>
  <si>
    <t>8883678-2</t>
  </si>
  <si>
    <t xml:space="preserve">ENSEÑANZA BASICA </t>
  </si>
  <si>
    <t>SILVA</t>
  </si>
  <si>
    <t>SOTO</t>
  </si>
  <si>
    <t>ARMANDO</t>
  </si>
  <si>
    <t>7727146-5</t>
  </si>
  <si>
    <t>VILLEGAS</t>
  </si>
  <si>
    <t>10117014-4</t>
  </si>
  <si>
    <t>ALVEAL</t>
  </si>
  <si>
    <t>VALDEVENITO</t>
  </si>
  <si>
    <t>OSCAR</t>
  </si>
  <si>
    <t>8487503-1</t>
  </si>
</sst>
</file>

<file path=xl/styles.xml><?xml version="1.0" encoding="utf-8"?>
<styleSheet xmlns="http://schemas.openxmlformats.org/spreadsheetml/2006/main">
  <numFmts count="3">
    <numFmt numFmtId="164" formatCode="_-&quot;$&quot;\ * #,##0_-;\-&quot;$&quot;\ * #,##0_-;_-&quot;$&quot;\ * &quot;-&quot;_-;_-@_-"/>
    <numFmt numFmtId="165" formatCode="#,##0;[Red]#,##0"/>
    <numFmt numFmtId="166" formatCode="0;[Red]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26" xfId="0" applyFont="1" applyBorder="1"/>
    <xf numFmtId="0" fontId="8" fillId="0" borderId="8" xfId="0" applyFont="1" applyBorder="1"/>
    <xf numFmtId="0" fontId="8" fillId="0" borderId="8" xfId="0" applyFont="1" applyFill="1" applyBorder="1"/>
    <xf numFmtId="0" fontId="8" fillId="0" borderId="8" xfId="0" applyFont="1" applyBorder="1" applyAlignment="1">
      <alignment horizontal="center"/>
    </xf>
    <xf numFmtId="164" fontId="8" fillId="0" borderId="8" xfId="0" applyNumberFormat="1" applyFont="1" applyBorder="1"/>
    <xf numFmtId="165" fontId="8" fillId="0" borderId="8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8" fillId="0" borderId="8" xfId="0" applyNumberFormat="1" applyFont="1" applyBorder="1" applyAlignment="1">
      <alignment horizontal="center"/>
    </xf>
    <xf numFmtId="14" fontId="8" fillId="0" borderId="8" xfId="0" applyNumberFormat="1" applyFont="1" applyBorder="1"/>
    <xf numFmtId="0" fontId="8" fillId="0" borderId="11" xfId="0" applyFont="1" applyBorder="1" applyAlignment="1">
      <alignment horizontal="center"/>
    </xf>
    <xf numFmtId="0" fontId="8" fillId="0" borderId="27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/>
    <xf numFmtId="0" fontId="8" fillId="0" borderId="25" xfId="0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8" fillId="0" borderId="29" xfId="0" applyFont="1" applyFill="1" applyBorder="1"/>
    <xf numFmtId="0" fontId="8" fillId="0" borderId="29" xfId="0" applyFont="1" applyBorder="1" applyAlignment="1">
      <alignment horizontal="center"/>
    </xf>
    <xf numFmtId="164" fontId="8" fillId="0" borderId="29" xfId="0" applyNumberFormat="1" applyFont="1" applyBorder="1"/>
    <xf numFmtId="166" fontId="8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14" fontId="8" fillId="0" borderId="29" xfId="0" applyNumberFormat="1" applyFont="1" applyBorder="1"/>
    <xf numFmtId="0" fontId="8" fillId="0" borderId="3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2" borderId="5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0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15" xfId="0" applyFont="1" applyFill="1" applyBorder="1"/>
    <xf numFmtId="0" fontId="6" fillId="2" borderId="16" xfId="0" applyFont="1" applyFill="1" applyBorder="1" applyAlignment="1"/>
    <xf numFmtId="0" fontId="6" fillId="2" borderId="22" xfId="0" applyFont="1" applyFill="1" applyBorder="1" applyAlignment="1">
      <alignment horizontal="center"/>
    </xf>
    <xf numFmtId="9" fontId="6" fillId="2" borderId="2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workbookViewId="0">
      <selection activeCell="F9" sqref="F9"/>
    </sheetView>
  </sheetViews>
  <sheetFormatPr baseColWidth="10" defaultRowHeight="15"/>
  <cols>
    <col min="26" max="26" width="0.28515625" customWidth="1"/>
    <col min="27" max="32" width="11.42578125" hidden="1" customWidth="1"/>
  </cols>
  <sheetData>
    <row r="1" spans="1:3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7" thickBot="1"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6"/>
    </row>
    <row r="3" spans="1:39" ht="15.75" thickBot="1">
      <c r="A3" s="36" t="s">
        <v>1</v>
      </c>
      <c r="B3" s="37" t="s">
        <v>2</v>
      </c>
      <c r="C3" s="38" t="s">
        <v>2</v>
      </c>
      <c r="D3" s="39" t="s">
        <v>3</v>
      </c>
      <c r="E3" s="40" t="s">
        <v>4</v>
      </c>
      <c r="F3" s="41" t="s">
        <v>5</v>
      </c>
      <c r="G3" s="37" t="s">
        <v>6</v>
      </c>
      <c r="H3" s="42" t="s">
        <v>7</v>
      </c>
      <c r="I3" s="43" t="s">
        <v>8</v>
      </c>
      <c r="J3" s="44" t="s">
        <v>9</v>
      </c>
      <c r="K3" s="45" t="s">
        <v>10</v>
      </c>
      <c r="L3" s="46" t="s">
        <v>11</v>
      </c>
      <c r="M3" s="47"/>
      <c r="N3" s="44" t="s">
        <v>12</v>
      </c>
      <c r="O3" s="45" t="s">
        <v>13</v>
      </c>
      <c r="P3" s="36" t="s">
        <v>14</v>
      </c>
      <c r="Q3" s="48" t="s">
        <v>15</v>
      </c>
      <c r="R3" s="49" t="s">
        <v>16</v>
      </c>
      <c r="S3" s="37" t="s">
        <v>17</v>
      </c>
      <c r="T3" s="36" t="s">
        <v>18</v>
      </c>
      <c r="U3" s="41" t="s">
        <v>19</v>
      </c>
      <c r="V3" s="50" t="s">
        <v>20</v>
      </c>
      <c r="W3" s="41" t="s">
        <v>21</v>
      </c>
      <c r="X3" s="51" t="s">
        <v>22</v>
      </c>
      <c r="Y3" s="51" t="s">
        <v>23</v>
      </c>
      <c r="Z3" s="51" t="s">
        <v>24</v>
      </c>
      <c r="AA3" s="41" t="s">
        <v>25</v>
      </c>
      <c r="AB3" s="41" t="s">
        <v>26</v>
      </c>
      <c r="AC3" s="41" t="s">
        <v>27</v>
      </c>
      <c r="AD3" s="41" t="s">
        <v>27</v>
      </c>
      <c r="AE3" s="41" t="s">
        <v>28</v>
      </c>
      <c r="AF3" s="41" t="s">
        <v>29</v>
      </c>
      <c r="AG3" s="41" t="s">
        <v>30</v>
      </c>
      <c r="AH3" s="52" t="s">
        <v>31</v>
      </c>
      <c r="AI3" s="53"/>
      <c r="AJ3" s="53"/>
      <c r="AK3" s="54" t="s">
        <v>32</v>
      </c>
      <c r="AL3" s="55" t="s">
        <v>33</v>
      </c>
      <c r="AM3" s="55" t="s">
        <v>34</v>
      </c>
    </row>
    <row r="4" spans="1:39" ht="15.75" thickBot="1">
      <c r="A4" s="56"/>
      <c r="B4" s="57" t="s">
        <v>35</v>
      </c>
      <c r="C4" s="58" t="s">
        <v>36</v>
      </c>
      <c r="D4" s="59"/>
      <c r="E4" s="60"/>
      <c r="F4" s="61"/>
      <c r="G4" s="62" t="s">
        <v>37</v>
      </c>
      <c r="H4" s="63" t="s">
        <v>38</v>
      </c>
      <c r="I4" s="64"/>
      <c r="J4" s="64" t="s">
        <v>39</v>
      </c>
      <c r="K4" s="65" t="s">
        <v>40</v>
      </c>
      <c r="L4" s="66" t="s">
        <v>41</v>
      </c>
      <c r="M4" s="67" t="s">
        <v>42</v>
      </c>
      <c r="N4" s="68"/>
      <c r="O4" s="69"/>
      <c r="P4" s="70"/>
      <c r="Q4" s="71"/>
      <c r="R4" s="72"/>
      <c r="S4" s="63"/>
      <c r="T4" s="56"/>
      <c r="U4" s="61"/>
      <c r="V4" s="73" t="s">
        <v>43</v>
      </c>
      <c r="W4" s="62" t="s">
        <v>44</v>
      </c>
      <c r="X4" s="61"/>
      <c r="Y4" s="62">
        <v>19803</v>
      </c>
      <c r="Z4" s="62" t="s">
        <v>45</v>
      </c>
      <c r="AA4" s="62" t="s">
        <v>46</v>
      </c>
      <c r="AB4" s="74" t="s">
        <v>47</v>
      </c>
      <c r="AC4" s="62" t="s">
        <v>48</v>
      </c>
      <c r="AD4" s="62" t="s">
        <v>49</v>
      </c>
      <c r="AE4" s="62" t="s">
        <v>50</v>
      </c>
      <c r="AF4" s="62" t="s">
        <v>51</v>
      </c>
      <c r="AG4" s="62" t="s">
        <v>52</v>
      </c>
      <c r="AH4" s="75">
        <v>0.25</v>
      </c>
      <c r="AI4" s="75">
        <v>0.5</v>
      </c>
      <c r="AJ4" s="76" t="s">
        <v>42</v>
      </c>
      <c r="AK4" s="68"/>
      <c r="AL4" s="77" t="s">
        <v>53</v>
      </c>
      <c r="AM4" s="77" t="s">
        <v>54</v>
      </c>
    </row>
    <row r="5" spans="1:39">
      <c r="A5" s="7" t="s">
        <v>55</v>
      </c>
      <c r="B5" s="8" t="s">
        <v>56</v>
      </c>
      <c r="C5" s="8" t="s">
        <v>57</v>
      </c>
      <c r="D5" s="9" t="s">
        <v>58</v>
      </c>
      <c r="E5" s="10" t="s">
        <v>59</v>
      </c>
      <c r="F5" s="10">
        <v>6</v>
      </c>
      <c r="G5" s="10" t="s">
        <v>55</v>
      </c>
      <c r="H5" s="10" t="s">
        <v>60</v>
      </c>
      <c r="I5" s="10" t="s">
        <v>61</v>
      </c>
      <c r="J5" s="10" t="s">
        <v>62</v>
      </c>
      <c r="K5" s="11">
        <v>440118</v>
      </c>
      <c r="L5" s="12">
        <v>13</v>
      </c>
      <c r="M5" s="13">
        <f>K5*26/100</f>
        <v>114430.68</v>
      </c>
      <c r="N5" s="13">
        <f>K5*0.215</f>
        <v>94625.37</v>
      </c>
      <c r="O5" s="11">
        <v>1110780</v>
      </c>
      <c r="P5" s="13">
        <f>K5*0.35</f>
        <v>154041.29999999999</v>
      </c>
      <c r="Q5" s="13">
        <f>P5*0.4</f>
        <v>61616.52</v>
      </c>
      <c r="R5" s="11">
        <v>16630</v>
      </c>
      <c r="S5" s="11">
        <v>215487</v>
      </c>
      <c r="T5" s="11">
        <v>82117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3">
        <v>0</v>
      </c>
      <c r="AC5" s="11">
        <v>0</v>
      </c>
      <c r="AD5" s="11">
        <v>0</v>
      </c>
      <c r="AE5" s="11">
        <v>0</v>
      </c>
      <c r="AF5" s="11">
        <v>0</v>
      </c>
      <c r="AG5" s="11">
        <v>1550898</v>
      </c>
      <c r="AH5" s="14">
        <v>0</v>
      </c>
      <c r="AI5" s="14">
        <v>0</v>
      </c>
      <c r="AJ5" s="11">
        <v>0</v>
      </c>
      <c r="AK5" s="13">
        <f>K5+M5+N5+O5+P5+Q5+R5+S5+T5+U5+V5+X5+Y5+AA5+AB5+AJ5+AG5+AC5+Z5+AD5+AE5</f>
        <v>3840743.87</v>
      </c>
      <c r="AL5" s="15">
        <v>39788</v>
      </c>
      <c r="AM5" s="16" t="s">
        <v>63</v>
      </c>
    </row>
    <row r="6" spans="1:39">
      <c r="A6" s="17" t="s">
        <v>64</v>
      </c>
      <c r="B6" s="18" t="s">
        <v>65</v>
      </c>
      <c r="C6" s="18" t="s">
        <v>66</v>
      </c>
      <c r="D6" s="19" t="s">
        <v>67</v>
      </c>
      <c r="E6" s="20" t="s">
        <v>68</v>
      </c>
      <c r="F6" s="20">
        <v>8</v>
      </c>
      <c r="G6" s="20" t="s">
        <v>69</v>
      </c>
      <c r="H6" s="20" t="s">
        <v>70</v>
      </c>
      <c r="I6" s="20" t="s">
        <v>61</v>
      </c>
      <c r="J6" s="20" t="s">
        <v>62</v>
      </c>
      <c r="K6" s="13">
        <v>370722</v>
      </c>
      <c r="L6" s="21">
        <v>5</v>
      </c>
      <c r="M6" s="13">
        <f>K6*10/100</f>
        <v>37072.199999999997</v>
      </c>
      <c r="N6" s="13">
        <f t="shared" ref="N6:N21" si="0">K6*0.215</f>
        <v>79705.23</v>
      </c>
      <c r="O6" s="13">
        <v>639573</v>
      </c>
      <c r="P6" s="13">
        <f t="shared" ref="P6:P21" si="1">K6*0.35</f>
        <v>129752.7</v>
      </c>
      <c r="Q6" s="13">
        <f t="shared" ref="Q6:Q21" si="2">P6*0.4</f>
        <v>51901.08</v>
      </c>
      <c r="R6" s="13">
        <v>16630</v>
      </c>
      <c r="S6" s="13">
        <v>113339</v>
      </c>
      <c r="T6" s="13">
        <v>46727</v>
      </c>
      <c r="U6" s="13">
        <v>26232</v>
      </c>
      <c r="V6" s="13">
        <v>0</v>
      </c>
      <c r="W6" s="13">
        <v>0</v>
      </c>
      <c r="X6" s="13">
        <v>303089</v>
      </c>
      <c r="Y6" s="13">
        <v>202059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22">
        <v>0</v>
      </c>
      <c r="AI6" s="22">
        <v>0</v>
      </c>
      <c r="AJ6" s="13">
        <v>0</v>
      </c>
      <c r="AK6" s="13">
        <f t="shared" ref="AK6:AK15" si="3">K6+M6+N6+O6+P6+Q6+R6+S6+T6+U6+V6+X6+Y6+AA6+AB6+AJ6+AG6+AC6+Z6+AD6+AE6</f>
        <v>2016802.21</v>
      </c>
      <c r="AL6" s="23">
        <v>37681</v>
      </c>
      <c r="AM6" s="24" t="s">
        <v>63</v>
      </c>
    </row>
    <row r="7" spans="1:39">
      <c r="A7" s="17" t="s">
        <v>64</v>
      </c>
      <c r="B7" s="18" t="s">
        <v>71</v>
      </c>
      <c r="C7" s="18" t="s">
        <v>72</v>
      </c>
      <c r="D7" s="19" t="s">
        <v>73</v>
      </c>
      <c r="E7" s="20" t="s">
        <v>74</v>
      </c>
      <c r="F7" s="20">
        <v>8</v>
      </c>
      <c r="G7" s="20" t="s">
        <v>75</v>
      </c>
      <c r="H7" s="20" t="s">
        <v>76</v>
      </c>
      <c r="I7" s="20" t="s">
        <v>61</v>
      </c>
      <c r="J7" s="20" t="s">
        <v>62</v>
      </c>
      <c r="K7" s="13">
        <v>346007</v>
      </c>
      <c r="L7" s="21">
        <v>0</v>
      </c>
      <c r="M7" s="13">
        <v>0</v>
      </c>
      <c r="N7" s="13">
        <v>74391</v>
      </c>
      <c r="O7" s="13">
        <v>596935</v>
      </c>
      <c r="P7" s="13">
        <v>121103</v>
      </c>
      <c r="Q7" s="13">
        <v>48441</v>
      </c>
      <c r="R7" s="13">
        <v>15521</v>
      </c>
      <c r="S7" s="13">
        <v>105783</v>
      </c>
      <c r="T7" s="13">
        <v>43612</v>
      </c>
      <c r="U7" s="13">
        <v>24483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22">
        <v>0</v>
      </c>
      <c r="AI7" s="22">
        <v>0</v>
      </c>
      <c r="AJ7" s="13">
        <v>0</v>
      </c>
      <c r="AK7" s="13">
        <f t="shared" si="3"/>
        <v>1376276</v>
      </c>
      <c r="AL7" s="23">
        <v>41673</v>
      </c>
      <c r="AM7" s="25">
        <v>41698</v>
      </c>
    </row>
    <row r="8" spans="1:39">
      <c r="A8" s="17" t="s">
        <v>64</v>
      </c>
      <c r="B8" s="18" t="s">
        <v>77</v>
      </c>
      <c r="C8" s="18" t="s">
        <v>78</v>
      </c>
      <c r="D8" s="19" t="s">
        <v>79</v>
      </c>
      <c r="E8" s="20" t="s">
        <v>80</v>
      </c>
      <c r="F8" s="20">
        <v>10</v>
      </c>
      <c r="G8" s="20" t="s">
        <v>81</v>
      </c>
      <c r="H8" s="20" t="s">
        <v>82</v>
      </c>
      <c r="I8" s="20" t="s">
        <v>61</v>
      </c>
      <c r="J8" s="20" t="s">
        <v>62</v>
      </c>
      <c r="K8" s="13">
        <v>316985</v>
      </c>
      <c r="L8" s="21">
        <v>5</v>
      </c>
      <c r="M8" s="13">
        <f>K8*10/100</f>
        <v>31698.5</v>
      </c>
      <c r="N8" s="13">
        <f t="shared" si="0"/>
        <v>68151.774999999994</v>
      </c>
      <c r="O8" s="13">
        <v>371469</v>
      </c>
      <c r="P8" s="13">
        <f t="shared" si="1"/>
        <v>110944.75</v>
      </c>
      <c r="Q8" s="13">
        <f t="shared" si="2"/>
        <v>44377.9</v>
      </c>
      <c r="R8" s="13">
        <v>16630</v>
      </c>
      <c r="S8" s="13">
        <v>64578</v>
      </c>
      <c r="T8" s="13">
        <v>26640</v>
      </c>
      <c r="U8" s="13">
        <v>26232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22">
        <v>17</v>
      </c>
      <c r="AI8" s="22">
        <v>0</v>
      </c>
      <c r="AJ8" s="13">
        <v>76998</v>
      </c>
      <c r="AK8" s="13">
        <f t="shared" si="3"/>
        <v>1154704.925</v>
      </c>
      <c r="AL8" s="23">
        <v>36740</v>
      </c>
      <c r="AM8" s="24" t="s">
        <v>63</v>
      </c>
    </row>
    <row r="9" spans="1:39">
      <c r="A9" s="17" t="s">
        <v>64</v>
      </c>
      <c r="B9" s="18" t="s">
        <v>83</v>
      </c>
      <c r="C9" s="18" t="s">
        <v>84</v>
      </c>
      <c r="D9" s="19" t="s">
        <v>85</v>
      </c>
      <c r="E9" s="20" t="s">
        <v>86</v>
      </c>
      <c r="F9" s="20">
        <v>10</v>
      </c>
      <c r="G9" s="20" t="s">
        <v>87</v>
      </c>
      <c r="H9" s="20" t="s">
        <v>76</v>
      </c>
      <c r="I9" s="20" t="s">
        <v>61</v>
      </c>
      <c r="J9" s="20" t="s">
        <v>62</v>
      </c>
      <c r="K9" s="13">
        <v>316985</v>
      </c>
      <c r="L9" s="21">
        <v>0</v>
      </c>
      <c r="M9" s="13">
        <v>0</v>
      </c>
      <c r="N9" s="13">
        <f t="shared" si="0"/>
        <v>68151.774999999994</v>
      </c>
      <c r="O9" s="13">
        <v>371469</v>
      </c>
      <c r="P9" s="13">
        <f t="shared" si="1"/>
        <v>110944.75</v>
      </c>
      <c r="Q9" s="13">
        <f t="shared" si="2"/>
        <v>44377.9</v>
      </c>
      <c r="R9" s="13">
        <v>16630</v>
      </c>
      <c r="S9" s="13">
        <v>64578</v>
      </c>
      <c r="T9" s="13">
        <v>26640</v>
      </c>
      <c r="U9" s="13">
        <v>26232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22">
        <v>0</v>
      </c>
      <c r="AI9" s="22">
        <v>0</v>
      </c>
      <c r="AJ9" s="13">
        <v>0</v>
      </c>
      <c r="AK9" s="13">
        <f t="shared" si="3"/>
        <v>1046008.425</v>
      </c>
      <c r="AL9" s="23">
        <v>41334</v>
      </c>
      <c r="AM9" s="24" t="s">
        <v>63</v>
      </c>
    </row>
    <row r="10" spans="1:39">
      <c r="A10" s="17" t="s">
        <v>64</v>
      </c>
      <c r="B10" s="18" t="s">
        <v>88</v>
      </c>
      <c r="C10" s="18" t="s">
        <v>89</v>
      </c>
      <c r="D10" s="19" t="s">
        <v>90</v>
      </c>
      <c r="E10" s="20" t="s">
        <v>91</v>
      </c>
      <c r="F10" s="20">
        <v>10</v>
      </c>
      <c r="G10" s="20" t="s">
        <v>92</v>
      </c>
      <c r="H10" s="20" t="s">
        <v>93</v>
      </c>
      <c r="I10" s="20" t="s">
        <v>61</v>
      </c>
      <c r="J10" s="20" t="s">
        <v>62</v>
      </c>
      <c r="K10" s="13">
        <v>316985</v>
      </c>
      <c r="L10" s="21">
        <v>9</v>
      </c>
      <c r="M10" s="13">
        <f>K10*18/100</f>
        <v>57057.3</v>
      </c>
      <c r="N10" s="13">
        <f t="shared" si="0"/>
        <v>68151.774999999994</v>
      </c>
      <c r="O10" s="13">
        <v>371469</v>
      </c>
      <c r="P10" s="13">
        <f t="shared" si="1"/>
        <v>110944.75</v>
      </c>
      <c r="Q10" s="13">
        <f t="shared" si="2"/>
        <v>44377.9</v>
      </c>
      <c r="R10" s="13">
        <v>16630</v>
      </c>
      <c r="S10" s="13">
        <v>64578</v>
      </c>
      <c r="T10" s="13">
        <v>26640</v>
      </c>
      <c r="U10" s="13">
        <v>26232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22">
        <v>12</v>
      </c>
      <c r="AI10" s="22">
        <v>28</v>
      </c>
      <c r="AJ10" s="13">
        <v>206537</v>
      </c>
      <c r="AK10" s="13">
        <f t="shared" si="3"/>
        <v>1309602.7250000001</v>
      </c>
      <c r="AL10" s="23">
        <v>32265</v>
      </c>
      <c r="AM10" s="24" t="s">
        <v>63</v>
      </c>
    </row>
    <row r="11" spans="1:39">
      <c r="A11" s="17" t="s">
        <v>94</v>
      </c>
      <c r="B11" s="18" t="s">
        <v>95</v>
      </c>
      <c r="C11" s="18" t="s">
        <v>96</v>
      </c>
      <c r="D11" s="19" t="s">
        <v>97</v>
      </c>
      <c r="E11" s="20" t="s">
        <v>98</v>
      </c>
      <c r="F11" s="20">
        <v>11</v>
      </c>
      <c r="G11" s="20" t="s">
        <v>99</v>
      </c>
      <c r="H11" s="20" t="s">
        <v>100</v>
      </c>
      <c r="I11" s="20" t="s">
        <v>61</v>
      </c>
      <c r="J11" s="20" t="s">
        <v>62</v>
      </c>
      <c r="K11" s="13">
        <v>293508</v>
      </c>
      <c r="L11" s="21">
        <v>15</v>
      </c>
      <c r="M11" s="13">
        <f>K11*30/100</f>
        <v>88052.4</v>
      </c>
      <c r="N11" s="13">
        <f t="shared" si="0"/>
        <v>63104.22</v>
      </c>
      <c r="O11" s="13">
        <v>280687</v>
      </c>
      <c r="P11" s="13">
        <f t="shared" si="1"/>
        <v>102727.79999999999</v>
      </c>
      <c r="Q11" s="13">
        <f t="shared" si="2"/>
        <v>41091.119999999995</v>
      </c>
      <c r="R11" s="13">
        <v>16630</v>
      </c>
      <c r="S11" s="13">
        <v>48133</v>
      </c>
      <c r="T11" s="13">
        <v>19828</v>
      </c>
      <c r="U11" s="13">
        <v>26232</v>
      </c>
      <c r="V11" s="13">
        <v>15766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22">
        <v>24</v>
      </c>
      <c r="AI11" s="22">
        <v>12</v>
      </c>
      <c r="AJ11" s="13">
        <v>145059</v>
      </c>
      <c r="AK11" s="13">
        <f t="shared" si="3"/>
        <v>1140818.54</v>
      </c>
      <c r="AL11" s="23">
        <v>29738</v>
      </c>
      <c r="AM11" s="24" t="s">
        <v>63</v>
      </c>
    </row>
    <row r="12" spans="1:39">
      <c r="A12" s="17" t="s">
        <v>94</v>
      </c>
      <c r="B12" s="18" t="s">
        <v>101</v>
      </c>
      <c r="C12" s="18" t="s">
        <v>102</v>
      </c>
      <c r="D12" s="19" t="s">
        <v>103</v>
      </c>
      <c r="E12" s="20" t="s">
        <v>104</v>
      </c>
      <c r="F12" s="20">
        <v>11</v>
      </c>
      <c r="G12" s="20" t="s">
        <v>105</v>
      </c>
      <c r="H12" s="20" t="s">
        <v>106</v>
      </c>
      <c r="I12" s="20" t="s">
        <v>61</v>
      </c>
      <c r="J12" s="20" t="s">
        <v>62</v>
      </c>
      <c r="K12" s="13">
        <v>293508</v>
      </c>
      <c r="L12" s="21">
        <v>2</v>
      </c>
      <c r="M12" s="13">
        <f>K12*4/100</f>
        <v>11740.32</v>
      </c>
      <c r="N12" s="13">
        <f t="shared" si="0"/>
        <v>63104.22</v>
      </c>
      <c r="O12" s="13">
        <v>280687</v>
      </c>
      <c r="P12" s="13">
        <f t="shared" si="1"/>
        <v>102727.79999999999</v>
      </c>
      <c r="Q12" s="13">
        <f t="shared" si="2"/>
        <v>41091.119999999995</v>
      </c>
      <c r="R12" s="13">
        <v>16630</v>
      </c>
      <c r="S12" s="13">
        <v>48133</v>
      </c>
      <c r="T12" s="13">
        <v>19828</v>
      </c>
      <c r="U12" s="13">
        <v>26232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22">
        <v>0</v>
      </c>
      <c r="AI12" s="22">
        <v>0</v>
      </c>
      <c r="AJ12" s="13">
        <v>0</v>
      </c>
      <c r="AK12" s="13">
        <f t="shared" si="3"/>
        <v>903681.46000000008</v>
      </c>
      <c r="AL12" s="23">
        <v>41548</v>
      </c>
      <c r="AM12" s="24" t="s">
        <v>63</v>
      </c>
    </row>
    <row r="13" spans="1:39">
      <c r="A13" s="17" t="s">
        <v>107</v>
      </c>
      <c r="B13" s="18" t="s">
        <v>108</v>
      </c>
      <c r="C13" s="18" t="s">
        <v>109</v>
      </c>
      <c r="D13" s="19" t="s">
        <v>110</v>
      </c>
      <c r="E13" s="20" t="s">
        <v>111</v>
      </c>
      <c r="F13" s="20">
        <v>13</v>
      </c>
      <c r="G13" s="20" t="s">
        <v>112</v>
      </c>
      <c r="H13" s="20" t="s">
        <v>113</v>
      </c>
      <c r="I13" s="20" t="s">
        <v>61</v>
      </c>
      <c r="J13" s="20" t="s">
        <v>62</v>
      </c>
      <c r="K13" s="13">
        <v>251641</v>
      </c>
      <c r="L13" s="21">
        <v>15</v>
      </c>
      <c r="M13" s="13">
        <v>75492</v>
      </c>
      <c r="N13" s="13">
        <f t="shared" si="0"/>
        <v>54102.815000000002</v>
      </c>
      <c r="O13" s="13">
        <v>154175</v>
      </c>
      <c r="P13" s="13">
        <f t="shared" si="1"/>
        <v>88074.349999999991</v>
      </c>
      <c r="Q13" s="13">
        <f t="shared" si="2"/>
        <v>35229.74</v>
      </c>
      <c r="R13" s="13">
        <v>60056</v>
      </c>
      <c r="S13" s="13">
        <v>30054</v>
      </c>
      <c r="T13" s="13">
        <v>11429</v>
      </c>
      <c r="U13" s="13">
        <v>43340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22">
        <v>0</v>
      </c>
      <c r="AI13" s="22">
        <v>0</v>
      </c>
      <c r="AJ13" s="13">
        <v>0</v>
      </c>
      <c r="AK13" s="13">
        <f t="shared" si="3"/>
        <v>803593.90499999991</v>
      </c>
      <c r="AL13" s="23">
        <v>29966</v>
      </c>
      <c r="AM13" s="24" t="s">
        <v>63</v>
      </c>
    </row>
    <row r="14" spans="1:39">
      <c r="A14" s="17" t="s">
        <v>114</v>
      </c>
      <c r="B14" s="18" t="s">
        <v>115</v>
      </c>
      <c r="C14" s="18" t="s">
        <v>116</v>
      </c>
      <c r="D14" s="19" t="s">
        <v>117</v>
      </c>
      <c r="E14" s="20" t="s">
        <v>118</v>
      </c>
      <c r="F14" s="20">
        <v>14</v>
      </c>
      <c r="G14" s="20" t="s">
        <v>119</v>
      </c>
      <c r="H14" s="20" t="s">
        <v>120</v>
      </c>
      <c r="I14" s="20" t="s">
        <v>61</v>
      </c>
      <c r="J14" s="20" t="s">
        <v>62</v>
      </c>
      <c r="K14" s="13">
        <v>232976</v>
      </c>
      <c r="L14" s="21">
        <v>15</v>
      </c>
      <c r="M14" s="13">
        <f>K14*30/100</f>
        <v>69892.800000000003</v>
      </c>
      <c r="N14" s="13">
        <f t="shared" si="0"/>
        <v>50089.84</v>
      </c>
      <c r="O14" s="13">
        <v>116461</v>
      </c>
      <c r="P14" s="13">
        <f t="shared" si="1"/>
        <v>81541.599999999991</v>
      </c>
      <c r="Q14" s="13">
        <f t="shared" si="2"/>
        <v>32616.639999999999</v>
      </c>
      <c r="R14" s="13">
        <v>59576</v>
      </c>
      <c r="S14" s="13">
        <v>22660</v>
      </c>
      <c r="T14" s="13">
        <v>8451</v>
      </c>
      <c r="U14" s="13">
        <v>43340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22">
        <v>105</v>
      </c>
      <c r="AI14" s="22">
        <v>50</v>
      </c>
      <c r="AJ14" s="13">
        <v>379323</v>
      </c>
      <c r="AK14" s="13">
        <f>K14+M14+N14+O14+P14+Q14+R14+S14+T14+U14+V14+X14+Y14+AA14+AB14+AJ14+AG14+AC14+Z14+AD14+AE14+AF14</f>
        <v>1096927.8799999999</v>
      </c>
      <c r="AL14" s="23">
        <v>29573</v>
      </c>
      <c r="AM14" s="24" t="s">
        <v>63</v>
      </c>
    </row>
    <row r="15" spans="1:39">
      <c r="A15" s="17" t="s">
        <v>114</v>
      </c>
      <c r="B15" s="18" t="s">
        <v>121</v>
      </c>
      <c r="C15" s="18" t="s">
        <v>122</v>
      </c>
      <c r="D15" s="19" t="s">
        <v>123</v>
      </c>
      <c r="E15" s="20" t="s">
        <v>124</v>
      </c>
      <c r="F15" s="20">
        <v>15</v>
      </c>
      <c r="G15" s="20" t="s">
        <v>125</v>
      </c>
      <c r="H15" s="20" t="s">
        <v>100</v>
      </c>
      <c r="I15" s="20" t="s">
        <v>61</v>
      </c>
      <c r="J15" s="20" t="s">
        <v>62</v>
      </c>
      <c r="K15" s="13">
        <v>215758</v>
      </c>
      <c r="L15" s="21">
        <v>13</v>
      </c>
      <c r="M15" s="13">
        <f>K15*26/100</f>
        <v>56097.08</v>
      </c>
      <c r="N15" s="13">
        <f t="shared" si="0"/>
        <v>46387.97</v>
      </c>
      <c r="O15" s="13">
        <v>93542</v>
      </c>
      <c r="P15" s="13">
        <f t="shared" si="1"/>
        <v>75515.299999999988</v>
      </c>
      <c r="Q15" s="13">
        <f t="shared" si="2"/>
        <v>30206.119999999995</v>
      </c>
      <c r="R15" s="13">
        <v>51304</v>
      </c>
      <c r="S15" s="13">
        <v>17573</v>
      </c>
      <c r="T15" s="13">
        <v>6612</v>
      </c>
      <c r="U15" s="13">
        <v>43340</v>
      </c>
      <c r="V15" s="13">
        <v>11678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22">
        <v>0</v>
      </c>
      <c r="AI15" s="22">
        <v>0</v>
      </c>
      <c r="AJ15" s="13">
        <v>0</v>
      </c>
      <c r="AK15" s="13">
        <f t="shared" si="3"/>
        <v>648013.47</v>
      </c>
      <c r="AL15" s="23">
        <v>32097</v>
      </c>
      <c r="AM15" s="24" t="s">
        <v>63</v>
      </c>
    </row>
    <row r="16" spans="1:39">
      <c r="A16" s="17" t="s">
        <v>114</v>
      </c>
      <c r="B16" s="18" t="s">
        <v>95</v>
      </c>
      <c r="C16" s="18" t="s">
        <v>96</v>
      </c>
      <c r="D16" s="19" t="s">
        <v>126</v>
      </c>
      <c r="E16" s="20" t="s">
        <v>127</v>
      </c>
      <c r="F16" s="20">
        <v>16</v>
      </c>
      <c r="G16" s="20" t="s">
        <v>128</v>
      </c>
      <c r="H16" s="20" t="s">
        <v>129</v>
      </c>
      <c r="I16" s="20" t="s">
        <v>61</v>
      </c>
      <c r="J16" s="20" t="s">
        <v>62</v>
      </c>
      <c r="K16" s="13">
        <v>199585</v>
      </c>
      <c r="L16" s="26">
        <v>10</v>
      </c>
      <c r="M16" s="13">
        <f>K16*20/100</f>
        <v>39917</v>
      </c>
      <c r="N16" s="13">
        <f t="shared" si="0"/>
        <v>42910.775000000001</v>
      </c>
      <c r="O16" s="13">
        <v>91872</v>
      </c>
      <c r="P16" s="13">
        <f t="shared" si="1"/>
        <v>69854.75</v>
      </c>
      <c r="Q16" s="13">
        <f t="shared" si="2"/>
        <v>27941.9</v>
      </c>
      <c r="R16" s="13">
        <v>54053</v>
      </c>
      <c r="S16" s="13">
        <v>17117</v>
      </c>
      <c r="T16" s="13">
        <v>6422</v>
      </c>
      <c r="U16" s="13">
        <v>43340</v>
      </c>
      <c r="V16" s="13">
        <v>0</v>
      </c>
      <c r="W16" s="13">
        <v>1673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22">
        <v>0</v>
      </c>
      <c r="AI16" s="22">
        <v>0</v>
      </c>
      <c r="AJ16" s="13">
        <v>0</v>
      </c>
      <c r="AK16" s="13">
        <f>K16+M16+N16+O16+P16+Q16+R16+S16+T16+U16+V16+X16+Y16+AA16+AB16+AJ16+AG16+AC16+Z16+AD16+AE16+AF16+W16</f>
        <v>594686.42500000005</v>
      </c>
      <c r="AL16" s="23">
        <v>30758</v>
      </c>
      <c r="AM16" s="24" t="s">
        <v>63</v>
      </c>
    </row>
    <row r="17" spans="1:39">
      <c r="A17" s="17" t="s">
        <v>114</v>
      </c>
      <c r="B17" s="18" t="s">
        <v>130</v>
      </c>
      <c r="C17" s="18" t="s">
        <v>131</v>
      </c>
      <c r="D17" s="19" t="s">
        <v>132</v>
      </c>
      <c r="E17" s="20" t="s">
        <v>133</v>
      </c>
      <c r="F17" s="20">
        <v>17</v>
      </c>
      <c r="G17" s="20" t="s">
        <v>114</v>
      </c>
      <c r="H17" s="20" t="s">
        <v>120</v>
      </c>
      <c r="I17" s="20" t="s">
        <v>61</v>
      </c>
      <c r="J17" s="20" t="s">
        <v>62</v>
      </c>
      <c r="K17" s="13">
        <v>184866</v>
      </c>
      <c r="L17" s="26">
        <v>12</v>
      </c>
      <c r="M17" s="13">
        <v>44368</v>
      </c>
      <c r="N17" s="13">
        <f t="shared" si="0"/>
        <v>39746.19</v>
      </c>
      <c r="O17" s="13">
        <v>71033</v>
      </c>
      <c r="P17" s="13">
        <f t="shared" si="1"/>
        <v>64703.1</v>
      </c>
      <c r="Q17" s="13">
        <f t="shared" si="2"/>
        <v>25881.24</v>
      </c>
      <c r="R17" s="13">
        <v>50287</v>
      </c>
      <c r="S17" s="13">
        <v>12334</v>
      </c>
      <c r="T17" s="13">
        <v>4604</v>
      </c>
      <c r="U17" s="13">
        <v>43340</v>
      </c>
      <c r="V17" s="13">
        <v>0</v>
      </c>
      <c r="W17" s="13">
        <v>6692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22">
        <v>0</v>
      </c>
      <c r="AI17" s="22">
        <v>0</v>
      </c>
      <c r="AJ17" s="13">
        <v>0</v>
      </c>
      <c r="AK17" s="13">
        <f>K17+M17+N17+O17+P17+Q17+R17+S17+T17+U17+V17+X17+Y17+AA17+AB17+AJ17+AG17+AC17+Z17+AD17+AE17+AF17+W17</f>
        <v>547854.53</v>
      </c>
      <c r="AL17" s="23">
        <v>32419</v>
      </c>
      <c r="AM17" s="24" t="s">
        <v>63</v>
      </c>
    </row>
    <row r="18" spans="1:39">
      <c r="A18" s="17" t="s">
        <v>134</v>
      </c>
      <c r="B18" s="18" t="s">
        <v>135</v>
      </c>
      <c r="C18" s="18" t="s">
        <v>65</v>
      </c>
      <c r="D18" s="19" t="s">
        <v>136</v>
      </c>
      <c r="E18" s="20" t="s">
        <v>137</v>
      </c>
      <c r="F18" s="20">
        <v>17</v>
      </c>
      <c r="G18" s="20" t="s">
        <v>128</v>
      </c>
      <c r="H18" s="20" t="s">
        <v>138</v>
      </c>
      <c r="I18" s="20" t="s">
        <v>61</v>
      </c>
      <c r="J18" s="20" t="s">
        <v>62</v>
      </c>
      <c r="K18" s="13">
        <v>184866</v>
      </c>
      <c r="L18" s="26">
        <v>14</v>
      </c>
      <c r="M18" s="13">
        <v>51762</v>
      </c>
      <c r="N18" s="13">
        <f t="shared" si="0"/>
        <v>39746.19</v>
      </c>
      <c r="O18" s="13">
        <v>71033</v>
      </c>
      <c r="P18" s="13">
        <f t="shared" si="1"/>
        <v>64703.1</v>
      </c>
      <c r="Q18" s="13">
        <f t="shared" si="2"/>
        <v>25881.24</v>
      </c>
      <c r="R18" s="13">
        <v>50287</v>
      </c>
      <c r="S18" s="13">
        <v>12334</v>
      </c>
      <c r="T18" s="13">
        <v>4604</v>
      </c>
      <c r="U18" s="13">
        <v>43340</v>
      </c>
      <c r="V18" s="13">
        <v>0</v>
      </c>
      <c r="W18" s="13">
        <v>3346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22">
        <v>78</v>
      </c>
      <c r="AI18" s="22">
        <v>97</v>
      </c>
      <c r="AJ18" s="13">
        <v>327282</v>
      </c>
      <c r="AK18" s="13">
        <f>K18+M18+N18+O18+P18+Q18+R18+S18+T18+U18+V18+X18+Y18+AA18+AB18+AJ18+AG18+AC18+Z18+AD18+AE18+AF18+W18</f>
        <v>879184.53</v>
      </c>
      <c r="AL18" s="23">
        <v>31121</v>
      </c>
      <c r="AM18" s="24" t="s">
        <v>63</v>
      </c>
    </row>
    <row r="19" spans="1:39">
      <c r="A19" s="17" t="s">
        <v>134</v>
      </c>
      <c r="B19" s="18" t="s">
        <v>139</v>
      </c>
      <c r="C19" s="18" t="s">
        <v>140</v>
      </c>
      <c r="D19" s="19" t="s">
        <v>141</v>
      </c>
      <c r="E19" s="20" t="s">
        <v>142</v>
      </c>
      <c r="F19" s="20">
        <v>17</v>
      </c>
      <c r="G19" s="20" t="s">
        <v>128</v>
      </c>
      <c r="H19" s="20" t="s">
        <v>120</v>
      </c>
      <c r="I19" s="20" t="s">
        <v>61</v>
      </c>
      <c r="J19" s="20" t="s">
        <v>62</v>
      </c>
      <c r="K19" s="13">
        <v>184866</v>
      </c>
      <c r="L19" s="26">
        <v>9</v>
      </c>
      <c r="M19" s="13">
        <f>K19*18/100</f>
        <v>33275.879999999997</v>
      </c>
      <c r="N19" s="13">
        <f t="shared" si="0"/>
        <v>39746.19</v>
      </c>
      <c r="O19" s="13">
        <v>71033</v>
      </c>
      <c r="P19" s="13">
        <f t="shared" si="1"/>
        <v>64703.1</v>
      </c>
      <c r="Q19" s="13">
        <f t="shared" si="2"/>
        <v>25881.24</v>
      </c>
      <c r="R19" s="13">
        <v>50287</v>
      </c>
      <c r="S19" s="13">
        <v>12334</v>
      </c>
      <c r="T19" s="13">
        <v>4604</v>
      </c>
      <c r="U19" s="13">
        <v>43340</v>
      </c>
      <c r="V19" s="13">
        <v>0</v>
      </c>
      <c r="W19" s="13">
        <v>3346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22">
        <v>0</v>
      </c>
      <c r="AI19" s="22">
        <v>0</v>
      </c>
      <c r="AJ19" s="13">
        <v>0</v>
      </c>
      <c r="AK19" s="13">
        <f>K19+M19+N19+O19+P19+Q19+R19+S19+T19+U19+V19+X19+Y19+AA19+AB19+AJ19+AG19+AC19+Z19+AD19+AE19+AF19+W19</f>
        <v>533416.40999999992</v>
      </c>
      <c r="AL19" s="23">
        <v>33008</v>
      </c>
      <c r="AM19" s="24" t="s">
        <v>63</v>
      </c>
    </row>
    <row r="20" spans="1:39">
      <c r="A20" s="17" t="s">
        <v>134</v>
      </c>
      <c r="B20" s="18" t="s">
        <v>143</v>
      </c>
      <c r="C20" s="18" t="s">
        <v>140</v>
      </c>
      <c r="D20" s="19" t="s">
        <v>136</v>
      </c>
      <c r="E20" s="20" t="s">
        <v>144</v>
      </c>
      <c r="F20" s="20">
        <v>17</v>
      </c>
      <c r="G20" s="20" t="s">
        <v>128</v>
      </c>
      <c r="H20" s="20" t="s">
        <v>138</v>
      </c>
      <c r="I20" s="20" t="s">
        <v>61</v>
      </c>
      <c r="J20" s="20" t="s">
        <v>62</v>
      </c>
      <c r="K20" s="13">
        <v>184866</v>
      </c>
      <c r="L20" s="26">
        <v>10</v>
      </c>
      <c r="M20" s="13">
        <f>K20*20/100</f>
        <v>36973.199999999997</v>
      </c>
      <c r="N20" s="13">
        <f t="shared" si="0"/>
        <v>39746.19</v>
      </c>
      <c r="O20" s="13">
        <v>71033</v>
      </c>
      <c r="P20" s="13">
        <f t="shared" si="1"/>
        <v>64703.1</v>
      </c>
      <c r="Q20" s="13">
        <f t="shared" si="2"/>
        <v>25881.24</v>
      </c>
      <c r="R20" s="13">
        <v>50287</v>
      </c>
      <c r="S20" s="13">
        <v>12334</v>
      </c>
      <c r="T20" s="13">
        <v>4604</v>
      </c>
      <c r="U20" s="13">
        <v>43340</v>
      </c>
      <c r="V20" s="13">
        <v>0</v>
      </c>
      <c r="W20" s="13">
        <v>3346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22">
        <v>41</v>
      </c>
      <c r="AI20" s="22">
        <v>33</v>
      </c>
      <c r="AJ20" s="13">
        <v>135693</v>
      </c>
      <c r="AK20" s="13">
        <f t="shared" ref="AK20:AK21" si="4">K20+M20+N20+O20+P20+Q20+R20+S20+T20+U20+V20+X20+Y20+AA20+AB20+AJ20+AG20+AC20+Z20+AD20+AE20+AF20+W20</f>
        <v>672806.73</v>
      </c>
      <c r="AL20" s="23">
        <v>30376</v>
      </c>
      <c r="AM20" s="24" t="s">
        <v>63</v>
      </c>
    </row>
    <row r="21" spans="1:39" ht="15.75" thickBot="1">
      <c r="A21" s="27" t="s">
        <v>134</v>
      </c>
      <c r="B21" s="28" t="s">
        <v>145</v>
      </c>
      <c r="C21" s="28" t="s">
        <v>146</v>
      </c>
      <c r="D21" s="29" t="s">
        <v>147</v>
      </c>
      <c r="E21" s="30" t="s">
        <v>148</v>
      </c>
      <c r="F21" s="30">
        <v>18</v>
      </c>
      <c r="G21" s="30" t="s">
        <v>128</v>
      </c>
      <c r="H21" s="30" t="s">
        <v>120</v>
      </c>
      <c r="I21" s="30" t="s">
        <v>61</v>
      </c>
      <c r="J21" s="30" t="s">
        <v>62</v>
      </c>
      <c r="K21" s="31">
        <v>171173</v>
      </c>
      <c r="L21" s="32">
        <v>9</v>
      </c>
      <c r="M21" s="31">
        <f>K21*18/100</f>
        <v>30811.14</v>
      </c>
      <c r="N21" s="31">
        <f t="shared" si="0"/>
        <v>36802.195</v>
      </c>
      <c r="O21" s="31">
        <v>68789</v>
      </c>
      <c r="P21" s="31">
        <f t="shared" si="1"/>
        <v>59910.549999999996</v>
      </c>
      <c r="Q21" s="31">
        <f t="shared" si="2"/>
        <v>23964.22</v>
      </c>
      <c r="R21" s="31">
        <v>50287</v>
      </c>
      <c r="S21" s="31">
        <v>11279</v>
      </c>
      <c r="T21" s="31">
        <v>4167</v>
      </c>
      <c r="U21" s="31">
        <v>43340</v>
      </c>
      <c r="V21" s="31">
        <v>0</v>
      </c>
      <c r="W21" s="31">
        <v>1673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3">
        <v>0</v>
      </c>
      <c r="AI21" s="33">
        <v>0</v>
      </c>
      <c r="AJ21" s="31">
        <v>0</v>
      </c>
      <c r="AK21" s="31">
        <f t="shared" si="4"/>
        <v>502196.10499999998</v>
      </c>
      <c r="AL21" s="34">
        <v>35534</v>
      </c>
      <c r="AM21" s="35" t="s">
        <v>63</v>
      </c>
    </row>
  </sheetData>
  <mergeCells count="3">
    <mergeCell ref="A1:AM1"/>
    <mergeCell ref="L3:M3"/>
    <mergeCell ref="AH3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jtriviño</dc:creator>
  <cp:lastModifiedBy>jtriviño</cp:lastModifiedBy>
  <dcterms:created xsi:type="dcterms:W3CDTF">2014-03-25T15:25:13Z</dcterms:created>
  <dcterms:modified xsi:type="dcterms:W3CDTF">2014-03-25T15:26:04Z</dcterms:modified>
</cp:coreProperties>
</file>