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<sst xmlns="http://schemas.openxmlformats.org/spreadsheetml/2006/main" count="394" uniqueCount="104">
  <si>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</si>
  <si>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</si>
  <si>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</si>
  <si>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</si>
  <si>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</si>
  <si>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</si>
  <si>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</si>
  <si>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</si>
  <si>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</si>
  <si>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</si>
  <si>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</si>
  <si>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</si>
  <si>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</si>
  <si>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</si>
  <si>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</si>
  <si>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</si>
  <si>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</si>
  <si>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</si>
  <si>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</si>
  <si>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</si>
  <si>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</si>
  <si>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</si>
  <si>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</si>
  <si>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</si>
  <si>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</si>
  <si>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</si>
  <si>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</si>
  <si>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</si>
  <si>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</si>
  <si>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</si>
  <si>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</si>
  <si>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</si>
  <si>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</si>
  <si>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</si>
  <si>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</si>
  <si>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</si>
  <si>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</si>
  <si>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</si>
  <si>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</si>
  <si>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</si>
  <si>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</si>
  <si>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</si>
  <si>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</si>
  <si>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</si>
  <si>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</si>
  <si>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ALVEAL ROMERO VANESSA ALEJANDRA</t>
  </si>
  <si>
    <t>ASENCIO IBARRA CHRISTIAN ALEXIS</t>
  </si>
  <si>
    <t>CALBUCURA CALBUCURA ERNESTO HUGO</t>
  </si>
  <si>
    <t>CHAVEZ ANTIÑIRRE LADY ESTEPHANY</t>
  </si>
  <si>
    <t>DE LA CERDA GACITUA MARIA CONSTANZA</t>
  </si>
  <si>
    <t>ESPINOZA CAHUAS PAULINA CRISTINA</t>
  </si>
  <si>
    <t>LILLO ZUÑIGA CRISTINA ALEJANDRA</t>
  </si>
  <si>
    <t>PROSCHLE ZUÑIGA GLORIA ISABEL</t>
  </si>
  <si>
    <t>RUIZ BAHAMONDE CARLOS ALBERTO</t>
  </si>
  <si>
    <t>VARGAS BARRIA PATRICIA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</si>
  <si>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</si>
  <si>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</si>
  <si>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</si>
  <si>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</si>
  <si>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</si>
  <si>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</si>
  <si>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</si>
  <si>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</si>
  <si>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EXCELENC.</t>
  </si>
  <si>
    <t>Trabaj</t>
  </si>
  <si>
    <t>EXPERIENC</t>
  </si>
  <si>
    <t>PROPOR</t>
  </si>
  <si>
    <t>Imposic</t>
  </si>
  <si>
    <t>ASIG</t>
  </si>
  <si>
    <t>ACADEM</t>
  </si>
  <si>
    <t>REMUNERACIONES PERSONAL DOCENTE PROYECTO INTEGRACION ESCOLAR,  COMUNA DE HUALAIHUE MES DE OCTUBRE 2014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</si>
  <si>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</si>
  <si>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</si>
  <si>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</si>
  <si>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</si>
  <si>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</si>
  <si>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CID MARTINEZ NANCY VERONICA</t>
  </si>
  <si>
    <t>DE LA BARRA TILLERIA CLAUDIA GIOVANNA</t>
  </si>
  <si>
    <t>ESCALONA BAZA GUACOLDA BRIGETT</t>
  </si>
  <si>
    <t>GUINEO LINZ JOCELYN ADELA</t>
  </si>
  <si>
    <t>GUTIERREZ MALDONADO EVER ALEXIS</t>
  </si>
  <si>
    <t>HIGUERA VALDEBENITO MARCELO FABIAN</t>
  </si>
  <si>
    <t>HUEICHAO LINCOVIL CLAUDIA ANDREA</t>
  </si>
  <si>
    <t>LONCON ALVARADO JUANA EDITH</t>
  </si>
  <si>
    <t>MANOSALVA GATINO JOSE FABIAN</t>
  </si>
  <si>
    <t>OPORTUS HERNANDEZ MIRIAM ELIANA</t>
  </si>
  <si>
    <t>OYARZO VARGAS JUAN CARLOS</t>
  </si>
  <si>
    <t>OYARZO VARGAS MARIA VIRGINIA</t>
  </si>
  <si>
    <t>PEÑA RODRIGUEZ DEBORA DANAE</t>
  </si>
  <si>
    <t>SANCHEZ SOTO VALESKA DEL CARMEN</t>
  </si>
  <si>
    <t>SANDOVAL CIFUENTES BLANCA MARGARITA</t>
  </si>
  <si>
    <t>SCHULZ BAHAMONDE CAROLA ANDREA</t>
  </si>
  <si>
    <t>SEGURA HINOJOSA PAZ ALEJANDRA</t>
  </si>
  <si>
    <t>SOTO SOTO LUIS EDUARDO</t>
  </si>
  <si>
    <t>VALLEJOS SEPULVEDA CARMEN GLORIA</t>
  </si>
  <si>
    <t>VARGAS MENDEZ JAVIER ALEJANDR</t>
  </si>
  <si>
    <t>VELASQUEZ GUZMAN MARCELA</t>
  </si>
  <si>
    <t>VELOSO JORDAN NICOLE MACARENA</t>
  </si>
  <si>
    <t>VERA JARAMILLO CLAUDIA ALEJANDRA</t>
  </si>
  <si>
    <t>ESCUELA CATARATAS</t>
  </si>
  <si>
    <t>PICHICOLO, MAÑIHUEICO, CHAQUEIHUA, CHAUCHIL</t>
  </si>
  <si>
    <t>INDEFINIDO</t>
  </si>
  <si>
    <t>ASIG.</t>
  </si>
  <si>
    <t>TITULO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</si>
</sst>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8" fontId="21" fillId="0" borderId="0" xfId="48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6" fontId="23" fillId="0" borderId="2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/>
      <protection/>
    </xf>
    <xf numFmtId="178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1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10" fontId="21" fillId="0" borderId="10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>
      <alignment horizontal="left" vertical="center"/>
    </xf>
    <xf numFmtId="14" fontId="22" fillId="0" borderId="12" xfId="0" applyNumberFormat="1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78" fontId="21" fillId="0" borderId="20" xfId="48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6.421875" style="1" customWidth="1"/>
    <col min="22" max="22" width="7.00390625" style="1" bestFit="1" customWidth="1"/>
    <col min="23" max="24" width="7.8515625" style="1" bestFit="1" customWidth="1"/>
    <col min="25" max="25" width="6.28125" style="1" bestFit="1" customWidth="1"/>
    <col min="26" max="26" width="8.28125" style="1" bestFit="1" customWidth="1"/>
    <col min="27" max="16384" width="11.421875" style="1" customWidth="1"/>
  </cols>
  <sheetData>
    <row r="1" spans="22:23" ht="11.25">
      <c r="V1" s="14"/>
      <c r="W1" s="14"/>
    </row>
    <row r="2" spans="22:23" ht="11.25">
      <c r="V2" s="14"/>
      <c r="W2" s="14"/>
    </row>
    <row r="3" spans="3:23" ht="12.75">
      <c r="C3" s="54" t="s">
        <v>70</v>
      </c>
      <c r="D3" s="54"/>
      <c r="E3" s="54"/>
      <c r="F3" s="54"/>
      <c r="G3" s="54"/>
      <c r="H3" s="54"/>
      <c r="I3" s="54"/>
      <c r="J3" s="54"/>
      <c r="K3" s="54"/>
      <c r="L3" s="54"/>
      <c r="M3" s="54"/>
      <c r="V3" s="14"/>
      <c r="W3" s="14"/>
    </row>
    <row r="4" spans="3:23" ht="11.25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V4" s="14"/>
      <c r="W4" s="14"/>
    </row>
    <row r="5" spans="16:23" ht="12" thickBot="1">
      <c r="P5" s="13"/>
      <c r="V5" s="14"/>
      <c r="W5" s="14"/>
    </row>
    <row r="6" spans="1:26" s="8" customFormat="1" ht="11.25">
      <c r="A6" s="5"/>
      <c r="B6" s="37"/>
      <c r="C6" s="5"/>
      <c r="D6" s="18" t="s">
        <v>0</v>
      </c>
      <c r="E6" s="7" t="s">
        <v>29</v>
      </c>
      <c r="F6" s="6"/>
      <c r="G6" s="19" t="s">
        <v>14</v>
      </c>
      <c r="H6" s="9" t="s">
        <v>14</v>
      </c>
      <c r="I6" s="18" t="s">
        <v>1</v>
      </c>
      <c r="J6" s="7" t="s">
        <v>22</v>
      </c>
      <c r="K6" s="18" t="s">
        <v>22</v>
      </c>
      <c r="L6" s="7" t="s">
        <v>23</v>
      </c>
      <c r="M6" s="29" t="s">
        <v>2</v>
      </c>
      <c r="N6" s="29" t="s">
        <v>2</v>
      </c>
      <c r="O6" s="18" t="s">
        <v>33</v>
      </c>
      <c r="P6" s="7"/>
      <c r="Q6" s="7"/>
      <c r="R6" s="7" t="s">
        <v>60</v>
      </c>
      <c r="S6" s="7"/>
      <c r="T6" s="18" t="s">
        <v>21</v>
      </c>
      <c r="U6" s="18" t="s">
        <v>102</v>
      </c>
      <c r="V6" s="35" t="s">
        <v>68</v>
      </c>
      <c r="W6" s="43"/>
      <c r="X6" s="17"/>
      <c r="Y6" s="5"/>
      <c r="Z6" s="9"/>
    </row>
    <row r="7" spans="1:26" s="8" customFormat="1" ht="11.25">
      <c r="A7" s="24" t="s">
        <v>3</v>
      </c>
      <c r="B7" s="21" t="s">
        <v>17</v>
      </c>
      <c r="C7" s="24" t="s">
        <v>4</v>
      </c>
      <c r="D7" s="16" t="s">
        <v>11</v>
      </c>
      <c r="E7" s="24" t="s">
        <v>30</v>
      </c>
      <c r="F7" s="24" t="s">
        <v>12</v>
      </c>
      <c r="G7" s="16" t="s">
        <v>13</v>
      </c>
      <c r="H7" s="24" t="s">
        <v>15</v>
      </c>
      <c r="I7" s="16" t="s">
        <v>64</v>
      </c>
      <c r="J7" s="24" t="s">
        <v>26</v>
      </c>
      <c r="K7" s="16" t="s">
        <v>59</v>
      </c>
      <c r="L7" s="24" t="s">
        <v>24</v>
      </c>
      <c r="M7" s="30" t="s">
        <v>24</v>
      </c>
      <c r="N7" s="30" t="s">
        <v>25</v>
      </c>
      <c r="O7" s="16" t="s">
        <v>34</v>
      </c>
      <c r="P7" s="24" t="s">
        <v>19</v>
      </c>
      <c r="Q7" s="24" t="s">
        <v>65</v>
      </c>
      <c r="R7" s="24" t="s">
        <v>61</v>
      </c>
      <c r="S7" s="24" t="s">
        <v>20</v>
      </c>
      <c r="T7" s="16" t="s">
        <v>66</v>
      </c>
      <c r="U7" s="16" t="s">
        <v>103</v>
      </c>
      <c r="V7" s="34" t="s">
        <v>25</v>
      </c>
      <c r="W7" s="44" t="s">
        <v>63</v>
      </c>
      <c r="X7" s="20" t="s">
        <v>27</v>
      </c>
      <c r="Y7" s="24" t="s">
        <v>2</v>
      </c>
      <c r="Z7" s="24" t="s">
        <v>67</v>
      </c>
    </row>
    <row r="8" spans="1:26" s="8" customFormat="1" ht="12" thickBot="1">
      <c r="A8" s="11"/>
      <c r="B8" s="12"/>
      <c r="C8" s="11"/>
      <c r="D8" s="23"/>
      <c r="E8" s="11" t="s">
        <v>31</v>
      </c>
      <c r="F8" s="11"/>
      <c r="G8" s="23"/>
      <c r="H8" s="11"/>
      <c r="I8" s="23"/>
      <c r="J8" s="28">
        <v>11597</v>
      </c>
      <c r="K8" s="49">
        <v>12203</v>
      </c>
      <c r="L8" s="11"/>
      <c r="M8" s="31"/>
      <c r="N8" s="31"/>
      <c r="O8" s="31"/>
      <c r="P8" s="11"/>
      <c r="Q8" s="11"/>
      <c r="R8" s="11" t="s">
        <v>62</v>
      </c>
      <c r="S8" s="26">
        <v>0.35</v>
      </c>
      <c r="T8" s="25">
        <v>856</v>
      </c>
      <c r="U8" s="25"/>
      <c r="V8" s="27"/>
      <c r="W8" s="50" t="s">
        <v>69</v>
      </c>
      <c r="X8" s="22" t="s">
        <v>28</v>
      </c>
      <c r="Y8" s="11" t="s">
        <v>16</v>
      </c>
      <c r="Z8" s="11"/>
    </row>
    <row r="9" spans="1:26" s="8" customFormat="1" ht="11.25">
      <c r="A9" s="10" t="s">
        <v>45</v>
      </c>
      <c r="B9" s="10" t="s">
        <v>18</v>
      </c>
      <c r="C9" s="46" t="s">
        <v>57</v>
      </c>
      <c r="D9" s="46" t="s">
        <v>6</v>
      </c>
      <c r="E9" s="10" t="s">
        <v>32</v>
      </c>
      <c r="F9" s="10" t="s">
        <v>5</v>
      </c>
      <c r="G9" s="47">
        <v>41791</v>
      </c>
      <c r="H9" s="48">
        <v>42063</v>
      </c>
      <c r="I9" s="36">
        <v>30</v>
      </c>
      <c r="J9" s="36">
        <v>2</v>
      </c>
      <c r="K9" s="36"/>
      <c r="L9" s="51">
        <v>1</v>
      </c>
      <c r="M9" s="33">
        <v>0.0676</v>
      </c>
      <c r="N9" s="33"/>
      <c r="O9" s="33" t="s">
        <v>35</v>
      </c>
      <c r="P9" s="41">
        <f>J9*11597</f>
        <v>23194</v>
      </c>
      <c r="Q9" s="36">
        <f>P9*M9</f>
        <v>1567.9144</v>
      </c>
      <c r="R9" s="36">
        <f>P9*10%</f>
        <v>2319.4</v>
      </c>
      <c r="S9" s="36">
        <f>P9*35%</f>
        <v>8117.9</v>
      </c>
      <c r="T9" s="36">
        <f>J9*856</f>
        <v>1712</v>
      </c>
      <c r="U9" s="36"/>
      <c r="V9" s="4"/>
      <c r="W9" s="36"/>
      <c r="X9" s="36">
        <f>SUM(P9:W9)</f>
        <v>36911.214400000004</v>
      </c>
      <c r="Y9" s="36">
        <v>1308</v>
      </c>
      <c r="Z9" s="36">
        <v>4222</v>
      </c>
    </row>
    <row r="10" spans="1:26" s="8" customFormat="1" ht="11.25">
      <c r="A10" s="2" t="s">
        <v>71</v>
      </c>
      <c r="B10" s="2" t="s">
        <v>18</v>
      </c>
      <c r="C10" s="39" t="s">
        <v>58</v>
      </c>
      <c r="D10" s="46" t="s">
        <v>6</v>
      </c>
      <c r="E10" s="10" t="s">
        <v>32</v>
      </c>
      <c r="F10" s="10" t="s">
        <v>5</v>
      </c>
      <c r="G10" s="3">
        <v>41699</v>
      </c>
      <c r="H10" s="48">
        <v>42063</v>
      </c>
      <c r="I10" s="36">
        <v>30</v>
      </c>
      <c r="J10" s="4">
        <v>44</v>
      </c>
      <c r="K10" s="4"/>
      <c r="L10" s="42">
        <v>1</v>
      </c>
      <c r="M10" s="33">
        <v>0.0676</v>
      </c>
      <c r="N10" s="32"/>
      <c r="O10" s="32" t="s">
        <v>35</v>
      </c>
      <c r="P10" s="41">
        <f>J10*11597</f>
        <v>510268</v>
      </c>
      <c r="Q10" s="36">
        <f aca="true" t="shared" si="0" ref="Q10:Q57">P10*M10</f>
        <v>34494.116799999996</v>
      </c>
      <c r="R10" s="36">
        <f>P10*15%</f>
        <v>76540.2</v>
      </c>
      <c r="S10" s="36">
        <f aca="true" t="shared" si="1" ref="S10:S57">P10*35%</f>
        <v>178593.8</v>
      </c>
      <c r="T10" s="36">
        <f aca="true" t="shared" si="2" ref="T10:T57">J10*856</f>
        <v>37664</v>
      </c>
      <c r="U10" s="36">
        <v>58056</v>
      </c>
      <c r="V10" s="4"/>
      <c r="W10" s="4"/>
      <c r="X10" s="36">
        <f aca="true" t="shared" si="3" ref="X10:X57">SUM(P10:W10)</f>
        <v>895616.1168</v>
      </c>
      <c r="Y10" s="4">
        <v>6306</v>
      </c>
      <c r="Z10" s="4">
        <v>165151</v>
      </c>
    </row>
    <row r="11" spans="1:26" s="8" customFormat="1" ht="11.25">
      <c r="A11" s="2" t="s">
        <v>72</v>
      </c>
      <c r="B11" s="2" t="s">
        <v>18</v>
      </c>
      <c r="C11" s="39" t="s">
        <v>56</v>
      </c>
      <c r="D11" s="46" t="s">
        <v>6</v>
      </c>
      <c r="E11" s="10" t="s">
        <v>32</v>
      </c>
      <c r="F11" s="10" t="s">
        <v>5</v>
      </c>
      <c r="G11" s="47">
        <v>41704</v>
      </c>
      <c r="H11" s="48">
        <v>42063</v>
      </c>
      <c r="I11" s="36">
        <v>30</v>
      </c>
      <c r="J11" s="4">
        <v>44</v>
      </c>
      <c r="K11" s="4"/>
      <c r="L11" s="42">
        <v>1</v>
      </c>
      <c r="M11" s="33">
        <v>0.0676</v>
      </c>
      <c r="N11" s="32"/>
      <c r="O11" s="33" t="s">
        <v>35</v>
      </c>
      <c r="P11" s="41">
        <f aca="true" t="shared" si="4" ref="P11:P57">J11*11597</f>
        <v>510268</v>
      </c>
      <c r="Q11" s="36">
        <f t="shared" si="0"/>
        <v>34494.116799999996</v>
      </c>
      <c r="R11" s="36">
        <f>P11*15%</f>
        <v>76540.2</v>
      </c>
      <c r="S11" s="36">
        <f t="shared" si="1"/>
        <v>178593.8</v>
      </c>
      <c r="T11" s="36">
        <f t="shared" si="2"/>
        <v>37664</v>
      </c>
      <c r="U11" s="36">
        <v>58056</v>
      </c>
      <c r="V11" s="4"/>
      <c r="W11" s="4"/>
      <c r="X11" s="36">
        <f t="shared" si="3"/>
        <v>895616.1168</v>
      </c>
      <c r="Y11" s="4">
        <v>6546</v>
      </c>
      <c r="Z11" s="4">
        <v>159151</v>
      </c>
    </row>
    <row r="12" spans="1:26" s="8" customFormat="1" ht="11.25">
      <c r="A12" s="2" t="s">
        <v>46</v>
      </c>
      <c r="B12" s="2" t="s">
        <v>18</v>
      </c>
      <c r="C12" s="39" t="s">
        <v>55</v>
      </c>
      <c r="D12" s="46" t="s">
        <v>6</v>
      </c>
      <c r="E12" s="10" t="s">
        <v>32</v>
      </c>
      <c r="F12" s="10" t="s">
        <v>5</v>
      </c>
      <c r="G12" s="3">
        <v>41890</v>
      </c>
      <c r="H12" s="48">
        <v>42004</v>
      </c>
      <c r="I12" s="36">
        <v>30</v>
      </c>
      <c r="J12" s="4"/>
      <c r="K12" s="4">
        <v>2</v>
      </c>
      <c r="L12" s="42"/>
      <c r="M12" s="32"/>
      <c r="N12" s="32"/>
      <c r="O12" s="32" t="s">
        <v>35</v>
      </c>
      <c r="P12" s="41">
        <f>K12*12203</f>
        <v>24406</v>
      </c>
      <c r="Q12" s="36">
        <f t="shared" si="0"/>
        <v>0</v>
      </c>
      <c r="R12" s="36">
        <f>P12*20%</f>
        <v>4881.2</v>
      </c>
      <c r="S12" s="36">
        <f t="shared" si="1"/>
        <v>8542.1</v>
      </c>
      <c r="T12" s="36">
        <f>K12*856</f>
        <v>1712</v>
      </c>
      <c r="U12" s="36"/>
      <c r="V12" s="4"/>
      <c r="W12" s="4"/>
      <c r="X12" s="36">
        <f t="shared" si="3"/>
        <v>39541.3</v>
      </c>
      <c r="Y12" s="4">
        <v>1289</v>
      </c>
      <c r="Z12" s="4">
        <v>7307</v>
      </c>
    </row>
    <row r="13" spans="1:26" s="8" customFormat="1" ht="11.25">
      <c r="A13" s="2" t="s">
        <v>73</v>
      </c>
      <c r="B13" s="2" t="s">
        <v>18</v>
      </c>
      <c r="C13" s="39" t="s">
        <v>55</v>
      </c>
      <c r="D13" s="46" t="s">
        <v>6</v>
      </c>
      <c r="E13" s="10" t="s">
        <v>32</v>
      </c>
      <c r="F13" s="10" t="s">
        <v>5</v>
      </c>
      <c r="G13" s="47">
        <v>41699</v>
      </c>
      <c r="H13" s="48" t="s">
        <v>101</v>
      </c>
      <c r="I13" s="36">
        <v>30</v>
      </c>
      <c r="J13" s="4"/>
      <c r="K13" s="4">
        <v>44</v>
      </c>
      <c r="L13" s="42">
        <v>6</v>
      </c>
      <c r="M13" s="32">
        <v>0.4006</v>
      </c>
      <c r="N13" s="32">
        <v>0.0512</v>
      </c>
      <c r="O13" s="33" t="s">
        <v>35</v>
      </c>
      <c r="P13" s="41">
        <f>K13*12203</f>
        <v>536932</v>
      </c>
      <c r="Q13" s="36">
        <f t="shared" si="0"/>
        <v>215094.9592</v>
      </c>
      <c r="R13" s="36">
        <f>P13*20%</f>
        <v>107386.40000000001</v>
      </c>
      <c r="S13" s="36">
        <f t="shared" si="1"/>
        <v>187926.19999999998</v>
      </c>
      <c r="T13" s="36">
        <f>K13*856</f>
        <v>37664</v>
      </c>
      <c r="U13" s="36">
        <v>58056</v>
      </c>
      <c r="V13" s="4">
        <f aca="true" t="shared" si="5" ref="V13:V21">P13*N13</f>
        <v>27490.918400000002</v>
      </c>
      <c r="W13" s="4"/>
      <c r="X13" s="36">
        <f t="shared" si="3"/>
        <v>1170550.4776</v>
      </c>
      <c r="Y13" s="4">
        <v>15257</v>
      </c>
      <c r="Z13" s="4">
        <v>216318</v>
      </c>
    </row>
    <row r="14" spans="1:26" s="8" customFormat="1" ht="11.25">
      <c r="A14" s="2" t="s">
        <v>47</v>
      </c>
      <c r="B14" s="2" t="s">
        <v>18</v>
      </c>
      <c r="C14" s="39" t="s">
        <v>55</v>
      </c>
      <c r="D14" s="46" t="s">
        <v>6</v>
      </c>
      <c r="E14" s="10" t="s">
        <v>32</v>
      </c>
      <c r="F14" s="10" t="s">
        <v>5</v>
      </c>
      <c r="G14" s="3">
        <v>41821</v>
      </c>
      <c r="H14" s="48">
        <v>42063</v>
      </c>
      <c r="I14" s="36">
        <v>30</v>
      </c>
      <c r="J14" s="4"/>
      <c r="K14" s="4">
        <v>3</v>
      </c>
      <c r="L14" s="42">
        <v>4</v>
      </c>
      <c r="M14" s="32">
        <v>0.2674</v>
      </c>
      <c r="N14" s="32"/>
      <c r="O14" s="32" t="s">
        <v>35</v>
      </c>
      <c r="P14" s="41">
        <f>K14*12203</f>
        <v>36609</v>
      </c>
      <c r="Q14" s="36">
        <f t="shared" si="0"/>
        <v>9789.2466</v>
      </c>
      <c r="R14" s="36">
        <f>P14*20%</f>
        <v>7321.8</v>
      </c>
      <c r="S14" s="36">
        <f t="shared" si="1"/>
        <v>12813.15</v>
      </c>
      <c r="T14" s="36">
        <f>K14*856</f>
        <v>2568</v>
      </c>
      <c r="U14" s="36"/>
      <c r="V14" s="4">
        <f t="shared" si="5"/>
        <v>0</v>
      </c>
      <c r="W14" s="4"/>
      <c r="X14" s="36">
        <f t="shared" si="3"/>
        <v>69101.1966</v>
      </c>
      <c r="Y14" s="4">
        <v>2259</v>
      </c>
      <c r="Z14" s="4">
        <v>12625</v>
      </c>
    </row>
    <row r="15" spans="1:26" s="8" customFormat="1" ht="11.25">
      <c r="A15" s="2" t="s">
        <v>74</v>
      </c>
      <c r="B15" s="2" t="s">
        <v>18</v>
      </c>
      <c r="C15" s="39" t="s">
        <v>58</v>
      </c>
      <c r="D15" s="46" t="s">
        <v>6</v>
      </c>
      <c r="E15" s="10" t="s">
        <v>32</v>
      </c>
      <c r="F15" s="10" t="s">
        <v>5</v>
      </c>
      <c r="G15" s="47">
        <v>41703</v>
      </c>
      <c r="H15" s="48">
        <v>42063</v>
      </c>
      <c r="I15" s="36">
        <v>30</v>
      </c>
      <c r="J15" s="4">
        <v>44</v>
      </c>
      <c r="K15" s="4"/>
      <c r="L15" s="42"/>
      <c r="M15" s="32"/>
      <c r="N15" s="32"/>
      <c r="O15" s="33" t="s">
        <v>35</v>
      </c>
      <c r="P15" s="41">
        <f t="shared" si="4"/>
        <v>510268</v>
      </c>
      <c r="Q15" s="36">
        <f t="shared" si="0"/>
        <v>0</v>
      </c>
      <c r="R15" s="36">
        <f>P15*15%</f>
        <v>76540.2</v>
      </c>
      <c r="S15" s="36">
        <f t="shared" si="1"/>
        <v>178593.8</v>
      </c>
      <c r="T15" s="36">
        <f t="shared" si="2"/>
        <v>37664</v>
      </c>
      <c r="U15" s="36">
        <v>58056</v>
      </c>
      <c r="V15" s="4">
        <f t="shared" si="5"/>
        <v>0</v>
      </c>
      <c r="W15" s="4"/>
      <c r="X15" s="36">
        <f t="shared" si="3"/>
        <v>861122</v>
      </c>
      <c r="Y15" s="4">
        <v>5181</v>
      </c>
      <c r="Z15" s="4">
        <v>158791</v>
      </c>
    </row>
    <row r="16" spans="1:26" s="8" customFormat="1" ht="11.25">
      <c r="A16" s="2" t="s">
        <v>75</v>
      </c>
      <c r="B16" s="2" t="s">
        <v>18</v>
      </c>
      <c r="C16" s="39" t="s">
        <v>56</v>
      </c>
      <c r="D16" s="46" t="s">
        <v>6</v>
      </c>
      <c r="E16" s="10" t="s">
        <v>32</v>
      </c>
      <c r="F16" s="10" t="s">
        <v>5</v>
      </c>
      <c r="G16" s="3">
        <v>41708</v>
      </c>
      <c r="H16" s="48">
        <v>42063</v>
      </c>
      <c r="I16" s="36">
        <v>30</v>
      </c>
      <c r="J16" s="4">
        <v>44</v>
      </c>
      <c r="K16" s="4"/>
      <c r="L16" s="42">
        <v>2</v>
      </c>
      <c r="M16" s="32">
        <v>0.1342</v>
      </c>
      <c r="N16" s="32"/>
      <c r="O16" s="32" t="s">
        <v>35</v>
      </c>
      <c r="P16" s="41">
        <f t="shared" si="4"/>
        <v>510268</v>
      </c>
      <c r="Q16" s="36">
        <f t="shared" si="0"/>
        <v>68477.96560000001</v>
      </c>
      <c r="R16" s="36">
        <f>P16*20%</f>
        <v>102053.6</v>
      </c>
      <c r="S16" s="36">
        <f t="shared" si="1"/>
        <v>178593.8</v>
      </c>
      <c r="T16" s="36">
        <f t="shared" si="2"/>
        <v>37664</v>
      </c>
      <c r="U16" s="36"/>
      <c r="V16" s="4">
        <f t="shared" si="5"/>
        <v>0</v>
      </c>
      <c r="W16" s="4">
        <v>98245</v>
      </c>
      <c r="X16" s="36">
        <f t="shared" si="3"/>
        <v>995302.3655999999</v>
      </c>
      <c r="Y16" s="4">
        <v>9558</v>
      </c>
      <c r="Z16" s="4">
        <v>183534</v>
      </c>
    </row>
    <row r="17" spans="1:26" s="8" customFormat="1" ht="11.25">
      <c r="A17" s="2" t="s">
        <v>48</v>
      </c>
      <c r="B17" s="2" t="s">
        <v>18</v>
      </c>
      <c r="C17" s="39" t="s">
        <v>55</v>
      </c>
      <c r="D17" s="46" t="s">
        <v>6</v>
      </c>
      <c r="E17" s="10" t="s">
        <v>32</v>
      </c>
      <c r="F17" s="10" t="s">
        <v>5</v>
      </c>
      <c r="G17" s="47">
        <v>41821</v>
      </c>
      <c r="H17" s="48">
        <v>42063</v>
      </c>
      <c r="I17" s="36">
        <v>30</v>
      </c>
      <c r="J17" s="4"/>
      <c r="K17" s="4">
        <v>2</v>
      </c>
      <c r="L17" s="42"/>
      <c r="M17" s="32"/>
      <c r="N17" s="32"/>
      <c r="O17" s="33" t="s">
        <v>35</v>
      </c>
      <c r="P17" s="41">
        <f>K17*12203</f>
        <v>24406</v>
      </c>
      <c r="Q17" s="36">
        <f t="shared" si="0"/>
        <v>0</v>
      </c>
      <c r="R17" s="36">
        <f>P17*20%</f>
        <v>4881.2</v>
      </c>
      <c r="S17" s="36">
        <f t="shared" si="1"/>
        <v>8542.1</v>
      </c>
      <c r="T17" s="36">
        <f>K17*856</f>
        <v>1712</v>
      </c>
      <c r="U17" s="36"/>
      <c r="V17" s="4">
        <f t="shared" si="5"/>
        <v>0</v>
      </c>
      <c r="W17" s="4"/>
      <c r="X17" s="36">
        <f t="shared" si="3"/>
        <v>39541.3</v>
      </c>
      <c r="Y17" s="4">
        <v>1300</v>
      </c>
      <c r="Z17" s="4">
        <v>7026</v>
      </c>
    </row>
    <row r="18" spans="1:26" s="8" customFormat="1" ht="11.25">
      <c r="A18" s="2" t="s">
        <v>76</v>
      </c>
      <c r="B18" s="2" t="s">
        <v>18</v>
      </c>
      <c r="C18" s="39" t="s">
        <v>56</v>
      </c>
      <c r="D18" s="46" t="s">
        <v>6</v>
      </c>
      <c r="E18" s="10" t="s">
        <v>32</v>
      </c>
      <c r="F18" s="10" t="s">
        <v>5</v>
      </c>
      <c r="G18" s="3">
        <v>41791</v>
      </c>
      <c r="H18" s="48">
        <v>42063</v>
      </c>
      <c r="I18" s="36">
        <v>30</v>
      </c>
      <c r="J18" s="4">
        <v>2</v>
      </c>
      <c r="K18" s="4"/>
      <c r="L18" s="42">
        <v>4</v>
      </c>
      <c r="M18" s="32">
        <v>0.2674</v>
      </c>
      <c r="N18" s="32">
        <v>0.0942</v>
      </c>
      <c r="O18" s="32" t="s">
        <v>35</v>
      </c>
      <c r="P18" s="41">
        <f t="shared" si="4"/>
        <v>23194</v>
      </c>
      <c r="Q18" s="36">
        <f t="shared" si="0"/>
        <v>6202.075600000001</v>
      </c>
      <c r="R18" s="36">
        <f>P18*20%</f>
        <v>4638.8</v>
      </c>
      <c r="S18" s="36">
        <f t="shared" si="1"/>
        <v>8117.9</v>
      </c>
      <c r="T18" s="36">
        <f t="shared" si="2"/>
        <v>1712</v>
      </c>
      <c r="U18" s="36"/>
      <c r="V18" s="4">
        <f t="shared" si="5"/>
        <v>2184.8748</v>
      </c>
      <c r="W18" s="4"/>
      <c r="X18" s="36">
        <f t="shared" si="3"/>
        <v>46049.6504</v>
      </c>
      <c r="Y18" s="4">
        <v>1502</v>
      </c>
      <c r="Z18" s="4">
        <v>8510</v>
      </c>
    </row>
    <row r="19" spans="1:26" s="8" customFormat="1" ht="11.25">
      <c r="A19" s="2" t="s">
        <v>77</v>
      </c>
      <c r="B19" s="2" t="s">
        <v>18</v>
      </c>
      <c r="C19" s="39" t="s">
        <v>55</v>
      </c>
      <c r="D19" s="46" t="s">
        <v>6</v>
      </c>
      <c r="E19" s="10" t="s">
        <v>32</v>
      </c>
      <c r="F19" s="10" t="s">
        <v>5</v>
      </c>
      <c r="G19" s="47">
        <v>41699</v>
      </c>
      <c r="H19" s="48" t="s">
        <v>101</v>
      </c>
      <c r="I19" s="36">
        <v>30</v>
      </c>
      <c r="J19" s="4"/>
      <c r="K19" s="4">
        <v>44</v>
      </c>
      <c r="L19" s="42">
        <v>5</v>
      </c>
      <c r="M19" s="32">
        <v>0.334</v>
      </c>
      <c r="N19" s="32"/>
      <c r="O19" s="33" t="s">
        <v>35</v>
      </c>
      <c r="P19" s="41">
        <f>K19*12203</f>
        <v>536932</v>
      </c>
      <c r="Q19" s="36">
        <f t="shared" si="0"/>
        <v>179335.288</v>
      </c>
      <c r="R19" s="36">
        <f>P19*20%</f>
        <v>107386.40000000001</v>
      </c>
      <c r="S19" s="36">
        <f t="shared" si="1"/>
        <v>187926.19999999998</v>
      </c>
      <c r="T19" s="36">
        <f>K19*856</f>
        <v>37664</v>
      </c>
      <c r="U19" s="36">
        <v>58056</v>
      </c>
      <c r="V19" s="4">
        <f t="shared" si="5"/>
        <v>0</v>
      </c>
      <c r="W19" s="4"/>
      <c r="X19" s="36">
        <f t="shared" si="3"/>
        <v>1107299.8879999998</v>
      </c>
      <c r="Y19" s="4">
        <v>13287</v>
      </c>
      <c r="Z19" s="4">
        <v>202304</v>
      </c>
    </row>
    <row r="20" spans="1:26" s="8" customFormat="1" ht="11.25">
      <c r="A20" s="2" t="s">
        <v>49</v>
      </c>
      <c r="B20" s="2" t="s">
        <v>18</v>
      </c>
      <c r="C20" s="39" t="s">
        <v>56</v>
      </c>
      <c r="D20" s="46" t="s">
        <v>6</v>
      </c>
      <c r="E20" s="10" t="s">
        <v>32</v>
      </c>
      <c r="F20" s="10" t="s">
        <v>5</v>
      </c>
      <c r="G20" s="3">
        <v>41791</v>
      </c>
      <c r="H20" s="48">
        <v>42063</v>
      </c>
      <c r="I20" s="36">
        <v>30</v>
      </c>
      <c r="J20" s="4">
        <v>22</v>
      </c>
      <c r="K20" s="4"/>
      <c r="L20" s="42"/>
      <c r="M20" s="32"/>
      <c r="N20" s="32"/>
      <c r="O20" s="32" t="s">
        <v>35</v>
      </c>
      <c r="P20" s="41">
        <f t="shared" si="4"/>
        <v>255134</v>
      </c>
      <c r="Q20" s="36">
        <f t="shared" si="0"/>
        <v>0</v>
      </c>
      <c r="R20" s="36">
        <f>P20*20%</f>
        <v>51026.8</v>
      </c>
      <c r="S20" s="36">
        <f t="shared" si="1"/>
        <v>89296.9</v>
      </c>
      <c r="T20" s="36">
        <f t="shared" si="2"/>
        <v>18832</v>
      </c>
      <c r="U20" s="36">
        <v>116112</v>
      </c>
      <c r="V20" s="4">
        <f t="shared" si="5"/>
        <v>0</v>
      </c>
      <c r="W20" s="4"/>
      <c r="X20" s="36">
        <f t="shared" si="3"/>
        <v>530401.7</v>
      </c>
      <c r="Y20" s="4">
        <v>11112</v>
      </c>
      <c r="Z20" s="4">
        <v>97807</v>
      </c>
    </row>
    <row r="21" spans="1:26" s="8" customFormat="1" ht="11.25">
      <c r="A21" s="2" t="s">
        <v>37</v>
      </c>
      <c r="B21" s="2" t="s">
        <v>18</v>
      </c>
      <c r="C21" s="39" t="s">
        <v>7</v>
      </c>
      <c r="D21" s="46" t="s">
        <v>6</v>
      </c>
      <c r="E21" s="10" t="s">
        <v>32</v>
      </c>
      <c r="F21" s="10" t="s">
        <v>5</v>
      </c>
      <c r="G21" s="47">
        <v>41791</v>
      </c>
      <c r="H21" s="48">
        <v>42063</v>
      </c>
      <c r="I21" s="36">
        <v>30</v>
      </c>
      <c r="J21" s="4">
        <v>2</v>
      </c>
      <c r="K21" s="4"/>
      <c r="L21" s="42">
        <v>4</v>
      </c>
      <c r="M21" s="32">
        <v>0.2674</v>
      </c>
      <c r="N21" s="32">
        <v>0.0231</v>
      </c>
      <c r="O21" s="33" t="s">
        <v>35</v>
      </c>
      <c r="P21" s="41">
        <f t="shared" si="4"/>
        <v>23194</v>
      </c>
      <c r="Q21" s="36">
        <f t="shared" si="0"/>
        <v>6202.075600000001</v>
      </c>
      <c r="R21" s="36">
        <f aca="true" t="shared" si="6" ref="R21:R55">P21*10%</f>
        <v>2319.4</v>
      </c>
      <c r="S21" s="36">
        <f t="shared" si="1"/>
        <v>8117.9</v>
      </c>
      <c r="T21" s="36">
        <f t="shared" si="2"/>
        <v>1712</v>
      </c>
      <c r="U21" s="36"/>
      <c r="V21" s="4">
        <f t="shared" si="5"/>
        <v>535.7814</v>
      </c>
      <c r="W21" s="4"/>
      <c r="X21" s="36">
        <f t="shared" si="3"/>
        <v>42081.157</v>
      </c>
      <c r="Y21" s="4">
        <v>1410</v>
      </c>
      <c r="Z21" s="4">
        <v>6847</v>
      </c>
    </row>
    <row r="22" spans="1:26" s="8" customFormat="1" ht="11.25">
      <c r="A22" s="2" t="s">
        <v>78</v>
      </c>
      <c r="B22" s="2" t="s">
        <v>18</v>
      </c>
      <c r="C22" s="39" t="s">
        <v>58</v>
      </c>
      <c r="D22" s="46" t="s">
        <v>6</v>
      </c>
      <c r="E22" s="10" t="s">
        <v>32</v>
      </c>
      <c r="F22" s="10" t="s">
        <v>5</v>
      </c>
      <c r="G22" s="3">
        <v>41791</v>
      </c>
      <c r="H22" s="48">
        <v>42063</v>
      </c>
      <c r="I22" s="36">
        <v>30</v>
      </c>
      <c r="J22" s="4">
        <v>3</v>
      </c>
      <c r="K22" s="4"/>
      <c r="L22" s="42">
        <v>7</v>
      </c>
      <c r="M22" s="32">
        <v>0.4672</v>
      </c>
      <c r="N22" s="32">
        <v>0.0192</v>
      </c>
      <c r="O22" s="32" t="s">
        <v>35</v>
      </c>
      <c r="P22" s="41">
        <f t="shared" si="4"/>
        <v>34791</v>
      </c>
      <c r="Q22" s="36">
        <f t="shared" si="0"/>
        <v>16254.3552</v>
      </c>
      <c r="R22" s="36">
        <f>P22*15%</f>
        <v>5218.65</v>
      </c>
      <c r="S22" s="36">
        <f t="shared" si="1"/>
        <v>12176.849999999999</v>
      </c>
      <c r="T22" s="36">
        <f t="shared" si="2"/>
        <v>2568</v>
      </c>
      <c r="U22" s="36"/>
      <c r="V22" s="4">
        <f>P22*N22</f>
        <v>667.9871999999999</v>
      </c>
      <c r="W22" s="4"/>
      <c r="X22" s="36">
        <f t="shared" si="3"/>
        <v>71676.8424</v>
      </c>
      <c r="Y22" s="4">
        <v>2338</v>
      </c>
      <c r="Z22" s="4">
        <v>13245</v>
      </c>
    </row>
    <row r="23" spans="1:26" ht="11.25">
      <c r="A23" s="2" t="s">
        <v>50</v>
      </c>
      <c r="B23" s="2" t="s">
        <v>18</v>
      </c>
      <c r="C23" s="39" t="s">
        <v>58</v>
      </c>
      <c r="D23" s="46" t="s">
        <v>6</v>
      </c>
      <c r="E23" s="10" t="s">
        <v>32</v>
      </c>
      <c r="F23" s="10" t="s">
        <v>5</v>
      </c>
      <c r="G23" s="47">
        <v>41791</v>
      </c>
      <c r="H23" s="48">
        <v>42063</v>
      </c>
      <c r="I23" s="36">
        <v>30</v>
      </c>
      <c r="J23" s="4">
        <v>2</v>
      </c>
      <c r="K23" s="4"/>
      <c r="L23" s="4">
        <v>3</v>
      </c>
      <c r="M23" s="32">
        <v>0.2008</v>
      </c>
      <c r="N23" s="32"/>
      <c r="O23" s="33" t="s">
        <v>35</v>
      </c>
      <c r="P23" s="41">
        <f t="shared" si="4"/>
        <v>23194</v>
      </c>
      <c r="Q23" s="36">
        <f t="shared" si="0"/>
        <v>4657.3552</v>
      </c>
      <c r="R23" s="36">
        <f>P23*15%</f>
        <v>3479.1</v>
      </c>
      <c r="S23" s="36">
        <f t="shared" si="1"/>
        <v>8117.9</v>
      </c>
      <c r="T23" s="36">
        <f t="shared" si="2"/>
        <v>1712</v>
      </c>
      <c r="U23" s="36"/>
      <c r="V23" s="4">
        <f aca="true" t="shared" si="7" ref="V23:V57">P23*N23</f>
        <v>0</v>
      </c>
      <c r="W23" s="4"/>
      <c r="X23" s="36">
        <f t="shared" si="3"/>
        <v>41160.3552</v>
      </c>
      <c r="Y23" s="4">
        <v>1343</v>
      </c>
      <c r="Z23" s="4">
        <v>7590</v>
      </c>
    </row>
    <row r="24" spans="1:26" ht="11.25">
      <c r="A24" s="2" t="s">
        <v>38</v>
      </c>
      <c r="B24" s="2" t="s">
        <v>18</v>
      </c>
      <c r="C24" s="39" t="s">
        <v>7</v>
      </c>
      <c r="D24" s="46" t="s">
        <v>6</v>
      </c>
      <c r="E24" s="10" t="s">
        <v>32</v>
      </c>
      <c r="F24" s="10" t="s">
        <v>5</v>
      </c>
      <c r="G24" s="3">
        <v>41699</v>
      </c>
      <c r="H24" s="48">
        <v>42063</v>
      </c>
      <c r="I24" s="36">
        <v>30</v>
      </c>
      <c r="J24" s="4">
        <v>2</v>
      </c>
      <c r="K24" s="4"/>
      <c r="L24" s="4">
        <v>4</v>
      </c>
      <c r="M24" s="32">
        <v>0.2674</v>
      </c>
      <c r="N24" s="32">
        <v>0</v>
      </c>
      <c r="O24" s="32" t="s">
        <v>35</v>
      </c>
      <c r="P24" s="41">
        <f t="shared" si="4"/>
        <v>23194</v>
      </c>
      <c r="Q24" s="36">
        <f t="shared" si="0"/>
        <v>6202.075600000001</v>
      </c>
      <c r="R24" s="36">
        <f t="shared" si="6"/>
        <v>2319.4</v>
      </c>
      <c r="S24" s="36">
        <f t="shared" si="1"/>
        <v>8117.9</v>
      </c>
      <c r="T24" s="36">
        <f t="shared" si="2"/>
        <v>1712</v>
      </c>
      <c r="U24" s="36"/>
      <c r="V24" s="4">
        <f t="shared" si="7"/>
        <v>0</v>
      </c>
      <c r="W24" s="4"/>
      <c r="X24" s="36">
        <f t="shared" si="3"/>
        <v>41545.3756</v>
      </c>
      <c r="Y24" s="4">
        <v>1354</v>
      </c>
      <c r="Z24" s="4">
        <v>7678</v>
      </c>
    </row>
    <row r="25" spans="1:26" ht="11.25">
      <c r="A25" s="2" t="s">
        <v>36</v>
      </c>
      <c r="B25" s="2" t="s">
        <v>18</v>
      </c>
      <c r="C25" s="39" t="s">
        <v>7</v>
      </c>
      <c r="D25" s="46" t="s">
        <v>6</v>
      </c>
      <c r="E25" s="10" t="s">
        <v>32</v>
      </c>
      <c r="F25" s="10" t="s">
        <v>5</v>
      </c>
      <c r="G25" s="47">
        <v>41791</v>
      </c>
      <c r="H25" s="48">
        <v>42063</v>
      </c>
      <c r="I25" s="36">
        <v>30</v>
      </c>
      <c r="J25" s="4">
        <v>2</v>
      </c>
      <c r="K25" s="4"/>
      <c r="L25" s="4">
        <v>1</v>
      </c>
      <c r="M25" s="15">
        <v>0.0676</v>
      </c>
      <c r="N25" s="32">
        <v>0</v>
      </c>
      <c r="O25" s="33" t="s">
        <v>35</v>
      </c>
      <c r="P25" s="41">
        <f t="shared" si="4"/>
        <v>23194</v>
      </c>
      <c r="Q25" s="36">
        <f t="shared" si="0"/>
        <v>1567.9144</v>
      </c>
      <c r="R25" s="36">
        <f t="shared" si="6"/>
        <v>2319.4</v>
      </c>
      <c r="S25" s="36">
        <f t="shared" si="1"/>
        <v>8117.9</v>
      </c>
      <c r="T25" s="36">
        <f t="shared" si="2"/>
        <v>1712</v>
      </c>
      <c r="U25" s="36"/>
      <c r="V25" s="4">
        <f t="shared" si="7"/>
        <v>0</v>
      </c>
      <c r="W25" s="4"/>
      <c r="X25" s="36">
        <f t="shared" si="3"/>
        <v>36911.214400000004</v>
      </c>
      <c r="Y25" s="4">
        <v>1310</v>
      </c>
      <c r="Z25" s="4">
        <v>4160</v>
      </c>
    </row>
    <row r="26" spans="1:26" ht="11.25">
      <c r="A26" s="2" t="s">
        <v>79</v>
      </c>
      <c r="B26" s="2" t="s">
        <v>18</v>
      </c>
      <c r="C26" s="39" t="s">
        <v>7</v>
      </c>
      <c r="D26" s="46" t="s">
        <v>6</v>
      </c>
      <c r="E26" s="10" t="s">
        <v>32</v>
      </c>
      <c r="F26" s="10" t="s">
        <v>5</v>
      </c>
      <c r="G26" s="3">
        <v>41699</v>
      </c>
      <c r="H26" s="48">
        <v>42063</v>
      </c>
      <c r="I26" s="36">
        <v>30</v>
      </c>
      <c r="J26" s="4">
        <v>44</v>
      </c>
      <c r="K26" s="4"/>
      <c r="L26" s="4"/>
      <c r="M26" s="15"/>
      <c r="N26" s="32"/>
      <c r="O26" s="32" t="s">
        <v>35</v>
      </c>
      <c r="P26" s="41">
        <f t="shared" si="4"/>
        <v>510268</v>
      </c>
      <c r="Q26" s="36">
        <f t="shared" si="0"/>
        <v>0</v>
      </c>
      <c r="R26" s="36">
        <f t="shared" si="6"/>
        <v>51026.8</v>
      </c>
      <c r="S26" s="36">
        <f t="shared" si="1"/>
        <v>178593.8</v>
      </c>
      <c r="T26" s="36">
        <f t="shared" si="2"/>
        <v>37664</v>
      </c>
      <c r="U26" s="36">
        <v>58056</v>
      </c>
      <c r="V26" s="4">
        <f t="shared" si="7"/>
        <v>0</v>
      </c>
      <c r="W26" s="4">
        <v>146803</v>
      </c>
      <c r="X26" s="36">
        <f t="shared" si="3"/>
        <v>982411.6000000001</v>
      </c>
      <c r="Y26" s="4">
        <v>9401</v>
      </c>
      <c r="Z26" s="4">
        <v>174575</v>
      </c>
    </row>
    <row r="27" spans="1:26" ht="11.25">
      <c r="A27" s="2" t="s">
        <v>80</v>
      </c>
      <c r="B27" s="2" t="s">
        <v>18</v>
      </c>
      <c r="C27" s="39" t="s">
        <v>44</v>
      </c>
      <c r="D27" s="46" t="s">
        <v>6</v>
      </c>
      <c r="E27" s="10" t="s">
        <v>32</v>
      </c>
      <c r="F27" s="10" t="s">
        <v>5</v>
      </c>
      <c r="G27" s="47">
        <v>41791</v>
      </c>
      <c r="H27" s="48">
        <v>42063</v>
      </c>
      <c r="I27" s="36">
        <v>29</v>
      </c>
      <c r="J27" s="4">
        <v>3</v>
      </c>
      <c r="K27" s="4"/>
      <c r="L27" s="4">
        <v>2</v>
      </c>
      <c r="M27" s="15">
        <v>0.1342</v>
      </c>
      <c r="N27" s="32"/>
      <c r="O27" s="33" t="s">
        <v>35</v>
      </c>
      <c r="P27" s="41">
        <v>33631</v>
      </c>
      <c r="Q27" s="36">
        <f t="shared" si="0"/>
        <v>4513.2802</v>
      </c>
      <c r="R27" s="36">
        <f>P27*15%</f>
        <v>5044.65</v>
      </c>
      <c r="S27" s="36">
        <f t="shared" si="1"/>
        <v>11770.849999999999</v>
      </c>
      <c r="T27" s="36">
        <v>2482</v>
      </c>
      <c r="U27" s="36"/>
      <c r="V27" s="4">
        <f t="shared" si="7"/>
        <v>0</v>
      </c>
      <c r="W27" s="4"/>
      <c r="X27" s="36">
        <f t="shared" si="3"/>
        <v>57441.7802</v>
      </c>
      <c r="Y27" s="4">
        <v>1878</v>
      </c>
      <c r="Z27" s="4">
        <v>10494</v>
      </c>
    </row>
    <row r="28" spans="1:26" ht="11.25">
      <c r="A28" s="2" t="s">
        <v>81</v>
      </c>
      <c r="B28" s="2" t="s">
        <v>18</v>
      </c>
      <c r="C28" s="39" t="s">
        <v>58</v>
      </c>
      <c r="D28" s="46" t="s">
        <v>6</v>
      </c>
      <c r="E28" s="10" t="s">
        <v>32</v>
      </c>
      <c r="F28" s="10" t="s">
        <v>5</v>
      </c>
      <c r="G28" s="3">
        <v>41791</v>
      </c>
      <c r="H28" s="48">
        <v>42063</v>
      </c>
      <c r="I28" s="36">
        <v>30</v>
      </c>
      <c r="J28" s="4">
        <v>4</v>
      </c>
      <c r="K28" s="4"/>
      <c r="L28" s="4">
        <v>6</v>
      </c>
      <c r="M28" s="15">
        <v>0.4006</v>
      </c>
      <c r="N28" s="32">
        <v>0.0189</v>
      </c>
      <c r="O28" s="32" t="s">
        <v>35</v>
      </c>
      <c r="P28" s="41">
        <f t="shared" si="4"/>
        <v>46388</v>
      </c>
      <c r="Q28" s="36">
        <f t="shared" si="0"/>
        <v>18583.0328</v>
      </c>
      <c r="R28" s="36">
        <f>P28*15%</f>
        <v>6958.2</v>
      </c>
      <c r="S28" s="36">
        <f t="shared" si="1"/>
        <v>16235.8</v>
      </c>
      <c r="T28" s="36">
        <f t="shared" si="2"/>
        <v>3424</v>
      </c>
      <c r="U28" s="36"/>
      <c r="V28" s="4">
        <f t="shared" si="7"/>
        <v>876.7332</v>
      </c>
      <c r="W28" s="4"/>
      <c r="X28" s="36">
        <f t="shared" si="3"/>
        <v>92465.766</v>
      </c>
      <c r="Y28" s="4">
        <v>3015</v>
      </c>
      <c r="Z28" s="4">
        <v>17088</v>
      </c>
    </row>
    <row r="29" spans="1:26" ht="11.25">
      <c r="A29" s="2" t="s">
        <v>82</v>
      </c>
      <c r="B29" s="2" t="s">
        <v>18</v>
      </c>
      <c r="C29" s="39" t="s">
        <v>58</v>
      </c>
      <c r="D29" s="46" t="s">
        <v>6</v>
      </c>
      <c r="E29" s="10" t="s">
        <v>32</v>
      </c>
      <c r="F29" s="10" t="s">
        <v>5</v>
      </c>
      <c r="G29" s="47">
        <v>41773</v>
      </c>
      <c r="H29" s="48">
        <v>42063</v>
      </c>
      <c r="I29" s="36">
        <v>30</v>
      </c>
      <c r="J29" s="4">
        <v>2</v>
      </c>
      <c r="K29" s="4"/>
      <c r="L29" s="4">
        <v>1</v>
      </c>
      <c r="M29" s="33">
        <v>0.0676</v>
      </c>
      <c r="N29" s="32"/>
      <c r="O29" s="33" t="s">
        <v>35</v>
      </c>
      <c r="P29" s="41">
        <f t="shared" si="4"/>
        <v>23194</v>
      </c>
      <c r="Q29" s="36">
        <f t="shared" si="0"/>
        <v>1567.9144</v>
      </c>
      <c r="R29" s="36">
        <f>P29*15%</f>
        <v>3479.1</v>
      </c>
      <c r="S29" s="36">
        <f t="shared" si="1"/>
        <v>8117.9</v>
      </c>
      <c r="T29" s="36">
        <f t="shared" si="2"/>
        <v>1712</v>
      </c>
      <c r="U29" s="36"/>
      <c r="V29" s="4">
        <f t="shared" si="7"/>
        <v>0</v>
      </c>
      <c r="W29" s="4"/>
      <c r="X29" s="36">
        <f t="shared" si="3"/>
        <v>38070.9144</v>
      </c>
      <c r="Y29" s="4">
        <v>0</v>
      </c>
      <c r="Z29" s="4">
        <v>5848</v>
      </c>
    </row>
    <row r="30" spans="1:26" ht="11.25">
      <c r="A30" s="2" t="s">
        <v>39</v>
      </c>
      <c r="B30" s="2" t="s">
        <v>18</v>
      </c>
      <c r="C30" s="39" t="s">
        <v>44</v>
      </c>
      <c r="D30" s="46" t="s">
        <v>6</v>
      </c>
      <c r="E30" s="10" t="s">
        <v>32</v>
      </c>
      <c r="F30" s="10" t="s">
        <v>5</v>
      </c>
      <c r="G30" s="3">
        <v>41791</v>
      </c>
      <c r="H30" s="48">
        <v>42063</v>
      </c>
      <c r="I30" s="36">
        <v>30</v>
      </c>
      <c r="J30" s="4">
        <v>2</v>
      </c>
      <c r="K30" s="4"/>
      <c r="L30" s="4">
        <v>7</v>
      </c>
      <c r="M30" s="32">
        <v>0.4672</v>
      </c>
      <c r="N30" s="32">
        <v>0.1292</v>
      </c>
      <c r="O30" s="32" t="s">
        <v>35</v>
      </c>
      <c r="P30" s="41">
        <f t="shared" si="4"/>
        <v>23194</v>
      </c>
      <c r="Q30" s="36">
        <f t="shared" si="0"/>
        <v>10836.2368</v>
      </c>
      <c r="R30" s="36">
        <f t="shared" si="6"/>
        <v>2319.4</v>
      </c>
      <c r="S30" s="36">
        <f t="shared" si="1"/>
        <v>8117.9</v>
      </c>
      <c r="T30" s="36">
        <f t="shared" si="2"/>
        <v>1712</v>
      </c>
      <c r="U30" s="36"/>
      <c r="V30" s="4">
        <f t="shared" si="7"/>
        <v>2996.6648</v>
      </c>
      <c r="W30" s="4"/>
      <c r="X30" s="36">
        <f t="shared" si="3"/>
        <v>49176.2016</v>
      </c>
      <c r="Y30" s="4">
        <v>1746</v>
      </c>
      <c r="Z30" s="4">
        <v>5543</v>
      </c>
    </row>
    <row r="31" spans="1:26" ht="11.25">
      <c r="A31" s="2" t="s">
        <v>51</v>
      </c>
      <c r="B31" s="2" t="s">
        <v>18</v>
      </c>
      <c r="C31" s="39" t="s">
        <v>57</v>
      </c>
      <c r="D31" s="46" t="s">
        <v>6</v>
      </c>
      <c r="E31" s="10" t="s">
        <v>32</v>
      </c>
      <c r="F31" s="10" t="s">
        <v>5</v>
      </c>
      <c r="G31" s="47">
        <v>41791</v>
      </c>
      <c r="H31" s="48">
        <v>42063</v>
      </c>
      <c r="I31" s="36">
        <v>30</v>
      </c>
      <c r="J31" s="4">
        <v>4</v>
      </c>
      <c r="K31" s="4"/>
      <c r="L31" s="4">
        <v>1</v>
      </c>
      <c r="M31" s="32">
        <v>0.0676</v>
      </c>
      <c r="N31" s="32"/>
      <c r="O31" s="33" t="s">
        <v>35</v>
      </c>
      <c r="P31" s="41">
        <f t="shared" si="4"/>
        <v>46388</v>
      </c>
      <c r="Q31" s="36">
        <f t="shared" si="0"/>
        <v>3135.8288</v>
      </c>
      <c r="R31" s="36">
        <f t="shared" si="6"/>
        <v>4638.8</v>
      </c>
      <c r="S31" s="36">
        <f t="shared" si="1"/>
        <v>16235.8</v>
      </c>
      <c r="T31" s="36">
        <f t="shared" si="2"/>
        <v>3424</v>
      </c>
      <c r="U31" s="36"/>
      <c r="V31" s="4">
        <f t="shared" si="7"/>
        <v>0</v>
      </c>
      <c r="W31" s="4"/>
      <c r="X31" s="36">
        <f t="shared" si="3"/>
        <v>73822.42880000001</v>
      </c>
      <c r="Y31" s="4">
        <v>2408</v>
      </c>
      <c r="Z31" s="4">
        <v>13613</v>
      </c>
    </row>
    <row r="32" spans="1:26" ht="11.25">
      <c r="A32" s="2" t="s">
        <v>83</v>
      </c>
      <c r="B32" s="2" t="s">
        <v>18</v>
      </c>
      <c r="C32" s="39" t="s">
        <v>99</v>
      </c>
      <c r="D32" s="46" t="s">
        <v>6</v>
      </c>
      <c r="E32" s="10" t="s">
        <v>32</v>
      </c>
      <c r="F32" s="10" t="s">
        <v>5</v>
      </c>
      <c r="G32" s="3">
        <v>41821</v>
      </c>
      <c r="H32" s="48">
        <v>42063</v>
      </c>
      <c r="I32" s="36">
        <v>30</v>
      </c>
      <c r="J32" s="4">
        <v>2</v>
      </c>
      <c r="K32" s="4"/>
      <c r="L32" s="4">
        <v>9</v>
      </c>
      <c r="M32" s="32">
        <v>0.6004</v>
      </c>
      <c r="N32" s="32">
        <v>0.143</v>
      </c>
      <c r="O32" s="32" t="s">
        <v>35</v>
      </c>
      <c r="P32" s="41">
        <f t="shared" si="4"/>
        <v>23194</v>
      </c>
      <c r="Q32" s="36">
        <f t="shared" si="0"/>
        <v>13925.6776</v>
      </c>
      <c r="R32" s="36">
        <f>P32*15%</f>
        <v>3479.1</v>
      </c>
      <c r="S32" s="36">
        <f t="shared" si="1"/>
        <v>8117.9</v>
      </c>
      <c r="T32" s="36">
        <f t="shared" si="2"/>
        <v>1712</v>
      </c>
      <c r="U32" s="36"/>
      <c r="V32" s="4">
        <f t="shared" si="7"/>
        <v>3316.7419999999997</v>
      </c>
      <c r="W32" s="4"/>
      <c r="X32" s="36">
        <f t="shared" si="3"/>
        <v>53745.4196</v>
      </c>
      <c r="Y32" s="4">
        <v>1753</v>
      </c>
      <c r="Z32" s="4">
        <v>9910</v>
      </c>
    </row>
    <row r="33" spans="1:26" ht="11.25">
      <c r="A33" s="2" t="s">
        <v>84</v>
      </c>
      <c r="B33" s="2" t="s">
        <v>18</v>
      </c>
      <c r="C33" s="39" t="s">
        <v>100</v>
      </c>
      <c r="D33" s="46" t="s">
        <v>6</v>
      </c>
      <c r="E33" s="10" t="s">
        <v>32</v>
      </c>
      <c r="F33" s="10" t="s">
        <v>5</v>
      </c>
      <c r="G33" s="47">
        <v>41799</v>
      </c>
      <c r="H33" s="48">
        <v>42063</v>
      </c>
      <c r="I33" s="36">
        <v>30</v>
      </c>
      <c r="J33" s="4">
        <v>44</v>
      </c>
      <c r="K33" s="4"/>
      <c r="L33" s="4"/>
      <c r="M33" s="32"/>
      <c r="N33" s="32"/>
      <c r="O33" s="33" t="s">
        <v>35</v>
      </c>
      <c r="P33" s="41">
        <f t="shared" si="4"/>
        <v>510268</v>
      </c>
      <c r="Q33" s="36">
        <f t="shared" si="0"/>
        <v>0</v>
      </c>
      <c r="R33" s="36">
        <f t="shared" si="6"/>
        <v>51026.8</v>
      </c>
      <c r="S33" s="36">
        <f t="shared" si="1"/>
        <v>178593.8</v>
      </c>
      <c r="T33" s="36">
        <f t="shared" si="2"/>
        <v>37664</v>
      </c>
      <c r="U33" s="36">
        <v>58056</v>
      </c>
      <c r="V33" s="4">
        <f t="shared" si="7"/>
        <v>0</v>
      </c>
      <c r="W33" s="4">
        <v>179895</v>
      </c>
      <c r="X33" s="36">
        <f t="shared" si="3"/>
        <v>1015503.6000000001</v>
      </c>
      <c r="Y33" s="4">
        <v>10286</v>
      </c>
      <c r="Z33" s="4">
        <v>185532</v>
      </c>
    </row>
    <row r="34" spans="1:26" ht="11.25">
      <c r="A34" s="2" t="s">
        <v>8</v>
      </c>
      <c r="B34" s="2" t="s">
        <v>18</v>
      </c>
      <c r="C34" s="39" t="s">
        <v>7</v>
      </c>
      <c r="D34" s="46" t="s">
        <v>6</v>
      </c>
      <c r="E34" s="10" t="s">
        <v>32</v>
      </c>
      <c r="F34" s="10" t="s">
        <v>5</v>
      </c>
      <c r="G34" s="3">
        <v>41791</v>
      </c>
      <c r="H34" s="48">
        <v>42063</v>
      </c>
      <c r="I34" s="36">
        <v>30</v>
      </c>
      <c r="J34" s="4">
        <v>2</v>
      </c>
      <c r="K34" s="4"/>
      <c r="L34" s="4">
        <v>2</v>
      </c>
      <c r="M34" s="15">
        <v>0.1342</v>
      </c>
      <c r="N34" s="32">
        <v>0</v>
      </c>
      <c r="O34" s="32" t="s">
        <v>35</v>
      </c>
      <c r="P34" s="41">
        <f t="shared" si="4"/>
        <v>23194</v>
      </c>
      <c r="Q34" s="36">
        <f t="shared" si="0"/>
        <v>3112.6348000000003</v>
      </c>
      <c r="R34" s="36">
        <f t="shared" si="6"/>
        <v>2319.4</v>
      </c>
      <c r="S34" s="36">
        <f t="shared" si="1"/>
        <v>8117.9</v>
      </c>
      <c r="T34" s="36">
        <f t="shared" si="2"/>
        <v>1712</v>
      </c>
      <c r="U34" s="36"/>
      <c r="V34" s="4">
        <f t="shared" si="7"/>
        <v>0</v>
      </c>
      <c r="W34" s="4"/>
      <c r="X34" s="36">
        <f t="shared" si="3"/>
        <v>38455.9348</v>
      </c>
      <c r="Y34" s="4">
        <v>1270</v>
      </c>
      <c r="Z34" s="4">
        <v>6718</v>
      </c>
    </row>
    <row r="35" spans="1:26" ht="11.25">
      <c r="A35" s="2" t="s">
        <v>85</v>
      </c>
      <c r="B35" s="2" t="s">
        <v>18</v>
      </c>
      <c r="C35" s="39" t="s">
        <v>56</v>
      </c>
      <c r="D35" s="46" t="s">
        <v>6</v>
      </c>
      <c r="E35" s="10" t="s">
        <v>32</v>
      </c>
      <c r="F35" s="10" t="s">
        <v>5</v>
      </c>
      <c r="G35" s="47">
        <v>36958</v>
      </c>
      <c r="H35" s="48" t="s">
        <v>101</v>
      </c>
      <c r="I35" s="36">
        <v>30</v>
      </c>
      <c r="J35" s="4">
        <v>44</v>
      </c>
      <c r="K35" s="4"/>
      <c r="L35" s="4">
        <v>11</v>
      </c>
      <c r="M35" s="15">
        <v>0.7336</v>
      </c>
      <c r="N35" s="32">
        <v>0.0981</v>
      </c>
      <c r="O35" s="33" t="s">
        <v>35</v>
      </c>
      <c r="P35" s="41">
        <f t="shared" si="4"/>
        <v>510268</v>
      </c>
      <c r="Q35" s="36">
        <f t="shared" si="0"/>
        <v>374332.60480000003</v>
      </c>
      <c r="R35" s="36">
        <f>P35*20%</f>
        <v>102053.6</v>
      </c>
      <c r="S35" s="36">
        <f t="shared" si="1"/>
        <v>178593.8</v>
      </c>
      <c r="T35" s="36">
        <f t="shared" si="2"/>
        <v>37664</v>
      </c>
      <c r="U35" s="36">
        <v>58056</v>
      </c>
      <c r="V35" s="4">
        <f t="shared" si="7"/>
        <v>50057.2908</v>
      </c>
      <c r="W35" s="4">
        <v>98245</v>
      </c>
      <c r="X35" s="36">
        <f t="shared" si="3"/>
        <v>1409270.2956</v>
      </c>
      <c r="Y35" s="4">
        <v>23063</v>
      </c>
      <c r="Z35" s="4">
        <v>259870</v>
      </c>
    </row>
    <row r="36" spans="1:26" ht="11.25">
      <c r="A36" s="2" t="s">
        <v>86</v>
      </c>
      <c r="B36" s="2" t="s">
        <v>18</v>
      </c>
      <c r="C36" s="39" t="s">
        <v>56</v>
      </c>
      <c r="D36" s="46" t="s">
        <v>6</v>
      </c>
      <c r="E36" s="10" t="s">
        <v>32</v>
      </c>
      <c r="F36" s="10" t="s">
        <v>5</v>
      </c>
      <c r="G36" s="3">
        <v>41791</v>
      </c>
      <c r="H36" s="48">
        <v>42063</v>
      </c>
      <c r="I36" s="36">
        <v>30</v>
      </c>
      <c r="J36" s="4"/>
      <c r="K36" s="4">
        <v>5</v>
      </c>
      <c r="L36" s="4">
        <v>5</v>
      </c>
      <c r="M36" s="15">
        <v>0.334</v>
      </c>
      <c r="N36" s="32"/>
      <c r="O36" s="32" t="s">
        <v>35</v>
      </c>
      <c r="P36" s="41">
        <f>K36*12203</f>
        <v>61015</v>
      </c>
      <c r="Q36" s="36">
        <f t="shared" si="0"/>
        <v>20379.010000000002</v>
      </c>
      <c r="R36" s="36">
        <f>P36*20%</f>
        <v>12203</v>
      </c>
      <c r="S36" s="36">
        <f t="shared" si="1"/>
        <v>21355.25</v>
      </c>
      <c r="T36" s="36">
        <f>K36*856</f>
        <v>4280</v>
      </c>
      <c r="U36" s="36"/>
      <c r="V36" s="4">
        <f t="shared" si="7"/>
        <v>0</v>
      </c>
      <c r="W36" s="4"/>
      <c r="X36" s="36">
        <f t="shared" si="3"/>
        <v>119232.26000000001</v>
      </c>
      <c r="Y36" s="4">
        <v>3890</v>
      </c>
      <c r="Z36" s="4">
        <v>21986</v>
      </c>
    </row>
    <row r="37" spans="1:26" ht="11.25">
      <c r="A37" s="2" t="s">
        <v>87</v>
      </c>
      <c r="B37" s="2" t="s">
        <v>18</v>
      </c>
      <c r="C37" s="39" t="s">
        <v>56</v>
      </c>
      <c r="D37" s="46" t="s">
        <v>6</v>
      </c>
      <c r="E37" s="10" t="s">
        <v>32</v>
      </c>
      <c r="F37" s="10" t="s">
        <v>5</v>
      </c>
      <c r="G37" s="47">
        <v>41791</v>
      </c>
      <c r="H37" s="48">
        <v>42063</v>
      </c>
      <c r="I37" s="36">
        <v>30</v>
      </c>
      <c r="J37" s="4">
        <v>5</v>
      </c>
      <c r="K37" s="4"/>
      <c r="L37" s="4">
        <v>6</v>
      </c>
      <c r="M37" s="15">
        <v>0.4006</v>
      </c>
      <c r="N37" s="32"/>
      <c r="O37" s="33" t="s">
        <v>35</v>
      </c>
      <c r="P37" s="41">
        <f t="shared" si="4"/>
        <v>57985</v>
      </c>
      <c r="Q37" s="36">
        <f t="shared" si="0"/>
        <v>23228.791</v>
      </c>
      <c r="R37" s="36">
        <f>P37*20%</f>
        <v>11597</v>
      </c>
      <c r="S37" s="36">
        <f t="shared" si="1"/>
        <v>20294.75</v>
      </c>
      <c r="T37" s="36">
        <f t="shared" si="2"/>
        <v>4280</v>
      </c>
      <c r="U37" s="36"/>
      <c r="V37" s="4">
        <f t="shared" si="7"/>
        <v>0</v>
      </c>
      <c r="W37" s="4"/>
      <c r="X37" s="36">
        <f t="shared" si="3"/>
        <v>117385.541</v>
      </c>
      <c r="Y37" s="4">
        <v>3828</v>
      </c>
      <c r="Z37" s="4">
        <v>21693</v>
      </c>
    </row>
    <row r="38" spans="1:26" ht="11.25">
      <c r="A38" s="2" t="s">
        <v>88</v>
      </c>
      <c r="B38" s="2" t="s">
        <v>18</v>
      </c>
      <c r="C38" s="39" t="s">
        <v>55</v>
      </c>
      <c r="D38" s="46" t="s">
        <v>6</v>
      </c>
      <c r="E38" s="10" t="s">
        <v>32</v>
      </c>
      <c r="F38" s="10" t="s">
        <v>5</v>
      </c>
      <c r="G38" s="3">
        <v>41736</v>
      </c>
      <c r="H38" s="48">
        <v>42063</v>
      </c>
      <c r="I38" s="36">
        <v>30</v>
      </c>
      <c r="J38" s="4"/>
      <c r="K38" s="4">
        <v>44</v>
      </c>
      <c r="L38" s="4"/>
      <c r="M38" s="15"/>
      <c r="N38" s="32"/>
      <c r="O38" s="32" t="s">
        <v>35</v>
      </c>
      <c r="P38" s="41">
        <f>K38*12203</f>
        <v>536932</v>
      </c>
      <c r="Q38" s="36">
        <f t="shared" si="0"/>
        <v>0</v>
      </c>
      <c r="R38" s="36">
        <f>P38*20%</f>
        <v>107386.40000000001</v>
      </c>
      <c r="S38" s="36">
        <f t="shared" si="1"/>
        <v>187926.19999999998</v>
      </c>
      <c r="T38" s="36">
        <f>K38*856</f>
        <v>37664</v>
      </c>
      <c r="U38" s="36"/>
      <c r="V38" s="4">
        <f t="shared" si="7"/>
        <v>0</v>
      </c>
      <c r="W38" s="4"/>
      <c r="X38" s="36">
        <f t="shared" si="3"/>
        <v>869908.6</v>
      </c>
      <c r="Y38" s="4">
        <v>5467</v>
      </c>
      <c r="Z38" s="4">
        <v>160411</v>
      </c>
    </row>
    <row r="39" spans="1:26" ht="11.25">
      <c r="A39" s="2" t="s">
        <v>52</v>
      </c>
      <c r="B39" s="2" t="s">
        <v>18</v>
      </c>
      <c r="C39" s="39" t="s">
        <v>57</v>
      </c>
      <c r="D39" s="46" t="s">
        <v>6</v>
      </c>
      <c r="E39" s="10" t="s">
        <v>32</v>
      </c>
      <c r="F39" s="10" t="s">
        <v>5</v>
      </c>
      <c r="G39" s="47">
        <v>41791</v>
      </c>
      <c r="H39" s="48">
        <v>42063</v>
      </c>
      <c r="I39" s="36">
        <v>30</v>
      </c>
      <c r="J39" s="4">
        <v>4</v>
      </c>
      <c r="K39" s="4"/>
      <c r="L39" s="4">
        <v>4</v>
      </c>
      <c r="M39" s="45">
        <v>0.2674</v>
      </c>
      <c r="N39" s="32"/>
      <c r="O39" s="33" t="s">
        <v>35</v>
      </c>
      <c r="P39" s="41">
        <f t="shared" si="4"/>
        <v>46388</v>
      </c>
      <c r="Q39" s="36">
        <f t="shared" si="0"/>
        <v>12404.151200000002</v>
      </c>
      <c r="R39" s="36">
        <f>P39*20%</f>
        <v>9277.6</v>
      </c>
      <c r="S39" s="36">
        <f t="shared" si="1"/>
        <v>16235.8</v>
      </c>
      <c r="T39" s="36">
        <f t="shared" si="2"/>
        <v>3424</v>
      </c>
      <c r="U39" s="36"/>
      <c r="V39" s="4">
        <f t="shared" si="7"/>
        <v>0</v>
      </c>
      <c r="W39" s="4"/>
      <c r="X39" s="36">
        <f t="shared" si="3"/>
        <v>87729.5512</v>
      </c>
      <c r="Y39" s="4">
        <v>3107</v>
      </c>
      <c r="Z39" s="4">
        <v>10072</v>
      </c>
    </row>
    <row r="40" spans="1:26" ht="11.25">
      <c r="A40" s="2" t="s">
        <v>40</v>
      </c>
      <c r="B40" s="2" t="s">
        <v>18</v>
      </c>
      <c r="C40" s="39" t="s">
        <v>44</v>
      </c>
      <c r="D40" s="46" t="s">
        <v>6</v>
      </c>
      <c r="E40" s="10" t="s">
        <v>32</v>
      </c>
      <c r="F40" s="10" t="s">
        <v>5</v>
      </c>
      <c r="G40" s="47">
        <v>41791</v>
      </c>
      <c r="H40" s="48">
        <v>42063</v>
      </c>
      <c r="I40" s="36">
        <v>30</v>
      </c>
      <c r="J40" s="4">
        <v>1</v>
      </c>
      <c r="K40" s="4"/>
      <c r="L40" s="4">
        <v>10</v>
      </c>
      <c r="M40" s="15">
        <v>0.667</v>
      </c>
      <c r="N40" s="32">
        <v>0.389</v>
      </c>
      <c r="O40" s="32" t="s">
        <v>35</v>
      </c>
      <c r="P40" s="41">
        <f t="shared" si="4"/>
        <v>11597</v>
      </c>
      <c r="Q40" s="36">
        <f t="shared" si="0"/>
        <v>7735.1990000000005</v>
      </c>
      <c r="R40" s="36">
        <f t="shared" si="6"/>
        <v>1159.7</v>
      </c>
      <c r="S40" s="36">
        <f t="shared" si="1"/>
        <v>4058.95</v>
      </c>
      <c r="T40" s="36">
        <f t="shared" si="2"/>
        <v>856</v>
      </c>
      <c r="U40" s="36"/>
      <c r="V40" s="4">
        <f t="shared" si="7"/>
        <v>4511.233</v>
      </c>
      <c r="W40" s="4"/>
      <c r="X40" s="36">
        <f t="shared" si="3"/>
        <v>29918.082000000002</v>
      </c>
      <c r="Y40" s="4">
        <v>978</v>
      </c>
      <c r="Z40" s="4">
        <v>5466</v>
      </c>
    </row>
    <row r="41" spans="1:26" ht="11.25">
      <c r="A41" s="2" t="s">
        <v>53</v>
      </c>
      <c r="B41" s="2" t="s">
        <v>18</v>
      </c>
      <c r="C41" s="39" t="s">
        <v>57</v>
      </c>
      <c r="D41" s="46" t="s">
        <v>6</v>
      </c>
      <c r="E41" s="10" t="s">
        <v>32</v>
      </c>
      <c r="F41" s="10" t="s">
        <v>5</v>
      </c>
      <c r="G41" s="47">
        <v>41791</v>
      </c>
      <c r="H41" s="48">
        <v>42063</v>
      </c>
      <c r="I41" s="36">
        <v>30</v>
      </c>
      <c r="J41" s="4">
        <v>2</v>
      </c>
      <c r="K41" s="4"/>
      <c r="L41" s="4"/>
      <c r="M41" s="45"/>
      <c r="N41" s="32"/>
      <c r="O41" s="33" t="s">
        <v>35</v>
      </c>
      <c r="P41" s="41">
        <f t="shared" si="4"/>
        <v>23194</v>
      </c>
      <c r="Q41" s="36">
        <f t="shared" si="0"/>
        <v>0</v>
      </c>
      <c r="R41" s="36">
        <f t="shared" si="6"/>
        <v>2319.4</v>
      </c>
      <c r="S41" s="36">
        <f t="shared" si="1"/>
        <v>8117.9</v>
      </c>
      <c r="T41" s="36">
        <f t="shared" si="2"/>
        <v>1712</v>
      </c>
      <c r="U41" s="36"/>
      <c r="V41" s="4">
        <f t="shared" si="7"/>
        <v>0</v>
      </c>
      <c r="W41" s="4"/>
      <c r="X41" s="36">
        <f t="shared" si="3"/>
        <v>35343.3</v>
      </c>
      <c r="Y41" s="4">
        <v>1153</v>
      </c>
      <c r="Z41" s="4">
        <v>6517</v>
      </c>
    </row>
    <row r="42" spans="1:26" ht="11.25">
      <c r="A42" s="2" t="s">
        <v>9</v>
      </c>
      <c r="B42" s="2" t="s">
        <v>18</v>
      </c>
      <c r="C42" s="39" t="s">
        <v>7</v>
      </c>
      <c r="D42" s="46" t="s">
        <v>6</v>
      </c>
      <c r="E42" s="10" t="s">
        <v>32</v>
      </c>
      <c r="F42" s="10" t="s">
        <v>5</v>
      </c>
      <c r="G42" s="3">
        <v>41821</v>
      </c>
      <c r="H42" s="48">
        <v>42063</v>
      </c>
      <c r="I42" s="36">
        <v>30</v>
      </c>
      <c r="J42" s="4">
        <v>2</v>
      </c>
      <c r="K42" s="4"/>
      <c r="L42" s="4">
        <v>15</v>
      </c>
      <c r="M42" s="15">
        <v>1</v>
      </c>
      <c r="N42" s="32">
        <v>0.1305</v>
      </c>
      <c r="O42" s="32" t="s">
        <v>35</v>
      </c>
      <c r="P42" s="41">
        <f t="shared" si="4"/>
        <v>23194</v>
      </c>
      <c r="Q42" s="36">
        <f t="shared" si="0"/>
        <v>23194</v>
      </c>
      <c r="R42" s="36">
        <f t="shared" si="6"/>
        <v>2319.4</v>
      </c>
      <c r="S42" s="36">
        <f t="shared" si="1"/>
        <v>8117.9</v>
      </c>
      <c r="T42" s="36">
        <f t="shared" si="2"/>
        <v>1712</v>
      </c>
      <c r="U42" s="36"/>
      <c r="V42" s="4">
        <f t="shared" si="7"/>
        <v>3026.817</v>
      </c>
      <c r="W42" s="4"/>
      <c r="X42" s="36">
        <f t="shared" si="3"/>
        <v>61564.117000000006</v>
      </c>
      <c r="Y42" s="4">
        <v>2008</v>
      </c>
      <c r="Z42" s="4">
        <v>11376</v>
      </c>
    </row>
    <row r="43" spans="1:26" ht="11.25">
      <c r="A43" s="2" t="s">
        <v>41</v>
      </c>
      <c r="B43" s="2" t="s">
        <v>18</v>
      </c>
      <c r="C43" s="39" t="s">
        <v>7</v>
      </c>
      <c r="D43" s="46" t="s">
        <v>6</v>
      </c>
      <c r="E43" s="10" t="s">
        <v>32</v>
      </c>
      <c r="F43" s="10" t="s">
        <v>5</v>
      </c>
      <c r="G43" s="47">
        <v>41791</v>
      </c>
      <c r="H43" s="48">
        <v>42063</v>
      </c>
      <c r="I43" s="36">
        <v>30</v>
      </c>
      <c r="J43" s="4">
        <v>2</v>
      </c>
      <c r="K43" s="4"/>
      <c r="L43" s="38">
        <v>15</v>
      </c>
      <c r="M43" s="15">
        <v>1</v>
      </c>
      <c r="N43" s="15">
        <v>0.3966</v>
      </c>
      <c r="O43" s="33" t="s">
        <v>35</v>
      </c>
      <c r="P43" s="41">
        <f t="shared" si="4"/>
        <v>23194</v>
      </c>
      <c r="Q43" s="36">
        <f t="shared" si="0"/>
        <v>23194</v>
      </c>
      <c r="R43" s="36">
        <f t="shared" si="6"/>
        <v>2319.4</v>
      </c>
      <c r="S43" s="36">
        <f t="shared" si="1"/>
        <v>8117.9</v>
      </c>
      <c r="T43" s="36">
        <f t="shared" si="2"/>
        <v>1712</v>
      </c>
      <c r="U43" s="36"/>
      <c r="V43" s="4">
        <f t="shared" si="7"/>
        <v>9198.7404</v>
      </c>
      <c r="W43" s="4"/>
      <c r="X43" s="36">
        <f t="shared" si="3"/>
        <v>67736.0404</v>
      </c>
      <c r="Y43" s="4">
        <v>2989</v>
      </c>
      <c r="Z43" s="4">
        <v>12376</v>
      </c>
    </row>
    <row r="44" spans="1:26" ht="11.25">
      <c r="A44" s="2" t="s">
        <v>89</v>
      </c>
      <c r="B44" s="2" t="s">
        <v>18</v>
      </c>
      <c r="C44" s="39" t="s">
        <v>57</v>
      </c>
      <c r="D44" s="46" t="s">
        <v>6</v>
      </c>
      <c r="E44" s="10" t="s">
        <v>32</v>
      </c>
      <c r="F44" s="10" t="s">
        <v>5</v>
      </c>
      <c r="G44" s="3">
        <v>41701</v>
      </c>
      <c r="H44" s="48">
        <v>42063</v>
      </c>
      <c r="I44" s="36">
        <v>30</v>
      </c>
      <c r="J44" s="4">
        <v>44</v>
      </c>
      <c r="K44" s="4"/>
      <c r="L44" s="38"/>
      <c r="M44" s="15"/>
      <c r="N44" s="15"/>
      <c r="O44" s="32" t="s">
        <v>35</v>
      </c>
      <c r="P44" s="41">
        <f t="shared" si="4"/>
        <v>510268</v>
      </c>
      <c r="Q44" s="36">
        <f t="shared" si="0"/>
        <v>0</v>
      </c>
      <c r="R44" s="36">
        <f t="shared" si="6"/>
        <v>51026.8</v>
      </c>
      <c r="S44" s="36">
        <f t="shared" si="1"/>
        <v>178593.8</v>
      </c>
      <c r="T44" s="36">
        <f t="shared" si="2"/>
        <v>37664</v>
      </c>
      <c r="U44" s="36">
        <v>58056</v>
      </c>
      <c r="V44" s="4">
        <f t="shared" si="7"/>
        <v>0</v>
      </c>
      <c r="W44" s="4"/>
      <c r="X44" s="36">
        <f t="shared" si="3"/>
        <v>835608.6000000001</v>
      </c>
      <c r="Y44" s="4">
        <v>4348</v>
      </c>
      <c r="Z44" s="4">
        <v>154087</v>
      </c>
    </row>
    <row r="45" spans="1:26" ht="11.25">
      <c r="A45" s="2" t="s">
        <v>90</v>
      </c>
      <c r="B45" s="2" t="s">
        <v>18</v>
      </c>
      <c r="C45" s="39" t="s">
        <v>58</v>
      </c>
      <c r="D45" s="46" t="s">
        <v>6</v>
      </c>
      <c r="E45" s="10" t="s">
        <v>32</v>
      </c>
      <c r="F45" s="10" t="s">
        <v>5</v>
      </c>
      <c r="G45" s="47">
        <v>41791</v>
      </c>
      <c r="H45" s="48">
        <v>42063</v>
      </c>
      <c r="I45" s="36">
        <v>30</v>
      </c>
      <c r="J45" s="4">
        <v>4</v>
      </c>
      <c r="K45" s="4"/>
      <c r="L45" s="38">
        <v>8</v>
      </c>
      <c r="M45" s="15">
        <v>0.5338</v>
      </c>
      <c r="N45" s="15">
        <v>0.0699</v>
      </c>
      <c r="O45" s="33" t="s">
        <v>35</v>
      </c>
      <c r="P45" s="41">
        <f t="shared" si="4"/>
        <v>46388</v>
      </c>
      <c r="Q45" s="36">
        <f t="shared" si="0"/>
        <v>24761.9144</v>
      </c>
      <c r="R45" s="36">
        <f>P45*15%</f>
        <v>6958.2</v>
      </c>
      <c r="S45" s="36">
        <f t="shared" si="1"/>
        <v>16235.8</v>
      </c>
      <c r="T45" s="36">
        <f t="shared" si="2"/>
        <v>3424</v>
      </c>
      <c r="U45" s="36"/>
      <c r="V45" s="4">
        <f t="shared" si="7"/>
        <v>3242.5212</v>
      </c>
      <c r="W45" s="4"/>
      <c r="X45" s="36">
        <f t="shared" si="3"/>
        <v>101010.43560000001</v>
      </c>
      <c r="Y45" s="4">
        <v>3294</v>
      </c>
      <c r="Z45" s="4">
        <v>18667</v>
      </c>
    </row>
    <row r="46" spans="1:26" ht="11.25">
      <c r="A46" s="2" t="s">
        <v>42</v>
      </c>
      <c r="B46" s="2" t="s">
        <v>18</v>
      </c>
      <c r="C46" s="39" t="s">
        <v>44</v>
      </c>
      <c r="D46" s="46" t="s">
        <v>6</v>
      </c>
      <c r="E46" s="10" t="s">
        <v>32</v>
      </c>
      <c r="F46" s="10" t="s">
        <v>5</v>
      </c>
      <c r="G46" s="47">
        <v>41791</v>
      </c>
      <c r="H46" s="48">
        <v>42063</v>
      </c>
      <c r="I46" s="36">
        <v>30</v>
      </c>
      <c r="J46" s="4">
        <v>2</v>
      </c>
      <c r="K46" s="4"/>
      <c r="L46" s="38">
        <v>6</v>
      </c>
      <c r="M46" s="15">
        <v>0.4006</v>
      </c>
      <c r="N46" s="15">
        <v>0.0107</v>
      </c>
      <c r="O46" s="32" t="s">
        <v>35</v>
      </c>
      <c r="P46" s="41">
        <f t="shared" si="4"/>
        <v>23194</v>
      </c>
      <c r="Q46" s="36">
        <f t="shared" si="0"/>
        <v>9291.5164</v>
      </c>
      <c r="R46" s="36">
        <f t="shared" si="6"/>
        <v>2319.4</v>
      </c>
      <c r="S46" s="36">
        <f t="shared" si="1"/>
        <v>8117.9</v>
      </c>
      <c r="T46" s="36">
        <f t="shared" si="2"/>
        <v>1712</v>
      </c>
      <c r="U46" s="36"/>
      <c r="V46" s="4">
        <f t="shared" si="7"/>
        <v>248.17579999999998</v>
      </c>
      <c r="W46" s="4"/>
      <c r="X46" s="36">
        <f t="shared" si="3"/>
        <v>44882.9922</v>
      </c>
      <c r="Y46" s="4">
        <v>1464</v>
      </c>
      <c r="Z46" s="4">
        <v>8294</v>
      </c>
    </row>
    <row r="47" spans="1:26" ht="11.25">
      <c r="A47" s="2" t="s">
        <v>91</v>
      </c>
      <c r="B47" s="2" t="s">
        <v>18</v>
      </c>
      <c r="C47" s="39" t="s">
        <v>56</v>
      </c>
      <c r="D47" s="46" t="s">
        <v>6</v>
      </c>
      <c r="E47" s="10" t="s">
        <v>32</v>
      </c>
      <c r="F47" s="10" t="s">
        <v>5</v>
      </c>
      <c r="G47" s="47">
        <v>41791</v>
      </c>
      <c r="H47" s="48">
        <v>42063</v>
      </c>
      <c r="I47" s="36">
        <v>30</v>
      </c>
      <c r="J47" s="4">
        <v>3</v>
      </c>
      <c r="K47" s="4"/>
      <c r="L47" s="38">
        <v>2</v>
      </c>
      <c r="M47" s="15">
        <v>0.1342</v>
      </c>
      <c r="N47" s="15"/>
      <c r="O47" s="33" t="s">
        <v>35</v>
      </c>
      <c r="P47" s="41">
        <v>34791</v>
      </c>
      <c r="Q47" s="36">
        <f t="shared" si="0"/>
        <v>4668.952200000001</v>
      </c>
      <c r="R47" s="36">
        <f>P47*20%</f>
        <v>6958.200000000001</v>
      </c>
      <c r="S47" s="36">
        <f t="shared" si="1"/>
        <v>12176.849999999999</v>
      </c>
      <c r="T47" s="36">
        <f t="shared" si="2"/>
        <v>2568</v>
      </c>
      <c r="U47" s="36"/>
      <c r="V47" s="4">
        <f t="shared" si="7"/>
        <v>0</v>
      </c>
      <c r="W47" s="4"/>
      <c r="X47" s="36">
        <f t="shared" si="3"/>
        <v>61163.002199999995</v>
      </c>
      <c r="Y47" s="4">
        <v>2167</v>
      </c>
      <c r="Z47" s="4">
        <v>6998</v>
      </c>
    </row>
    <row r="48" spans="1:26" ht="11.25">
      <c r="A48" s="2" t="s">
        <v>92</v>
      </c>
      <c r="B48" s="2" t="s">
        <v>18</v>
      </c>
      <c r="C48" s="39" t="s">
        <v>58</v>
      </c>
      <c r="D48" s="46" t="s">
        <v>6</v>
      </c>
      <c r="E48" s="10" t="s">
        <v>32</v>
      </c>
      <c r="F48" s="10" t="s">
        <v>5</v>
      </c>
      <c r="G48" s="3">
        <v>41699</v>
      </c>
      <c r="H48" s="48">
        <v>42063</v>
      </c>
      <c r="I48" s="36">
        <v>29</v>
      </c>
      <c r="J48" s="4">
        <v>44</v>
      </c>
      <c r="K48" s="4"/>
      <c r="L48" s="38">
        <v>4</v>
      </c>
      <c r="M48" s="15">
        <v>0.2674</v>
      </c>
      <c r="N48" s="15">
        <v>0.042</v>
      </c>
      <c r="O48" s="32" t="s">
        <v>35</v>
      </c>
      <c r="P48" s="41">
        <v>493259</v>
      </c>
      <c r="Q48" s="36">
        <f t="shared" si="0"/>
        <v>131897.4566</v>
      </c>
      <c r="R48" s="36">
        <f>P48*15%</f>
        <v>73988.84999999999</v>
      </c>
      <c r="S48" s="36">
        <f t="shared" si="1"/>
        <v>172640.65</v>
      </c>
      <c r="T48" s="36">
        <v>36409</v>
      </c>
      <c r="U48" s="36">
        <v>77409</v>
      </c>
      <c r="V48" s="4">
        <f t="shared" si="7"/>
        <v>20716.878</v>
      </c>
      <c r="W48" s="4"/>
      <c r="X48" s="36">
        <f t="shared" si="3"/>
        <v>1006320.8346000001</v>
      </c>
      <c r="Y48" s="4">
        <v>9877</v>
      </c>
      <c r="Z48" s="4">
        <v>186573</v>
      </c>
    </row>
    <row r="49" spans="1:26" ht="11.25">
      <c r="A49" s="2" t="s">
        <v>10</v>
      </c>
      <c r="B49" s="2" t="s">
        <v>18</v>
      </c>
      <c r="C49" s="39" t="s">
        <v>7</v>
      </c>
      <c r="D49" s="46" t="s">
        <v>6</v>
      </c>
      <c r="E49" s="10" t="s">
        <v>32</v>
      </c>
      <c r="F49" s="10" t="s">
        <v>5</v>
      </c>
      <c r="G49" s="47">
        <v>41793</v>
      </c>
      <c r="H49" s="48">
        <v>42063</v>
      </c>
      <c r="I49" s="36">
        <v>30</v>
      </c>
      <c r="J49" s="4">
        <v>2</v>
      </c>
      <c r="K49" s="4"/>
      <c r="L49" s="38">
        <v>2</v>
      </c>
      <c r="M49" s="15">
        <v>0.1342</v>
      </c>
      <c r="N49" s="15">
        <v>0.0055</v>
      </c>
      <c r="O49" s="33" t="s">
        <v>35</v>
      </c>
      <c r="P49" s="41">
        <f t="shared" si="4"/>
        <v>23194</v>
      </c>
      <c r="Q49" s="36">
        <f t="shared" si="0"/>
        <v>3112.6348000000003</v>
      </c>
      <c r="R49" s="36">
        <f t="shared" si="6"/>
        <v>2319.4</v>
      </c>
      <c r="S49" s="36">
        <f t="shared" si="1"/>
        <v>8117.9</v>
      </c>
      <c r="T49" s="36">
        <f t="shared" si="2"/>
        <v>1712</v>
      </c>
      <c r="U49" s="36"/>
      <c r="V49" s="4">
        <f t="shared" si="7"/>
        <v>127.567</v>
      </c>
      <c r="W49" s="4"/>
      <c r="X49" s="36">
        <f t="shared" si="3"/>
        <v>38583.501800000005</v>
      </c>
      <c r="Y49" s="4">
        <v>1262</v>
      </c>
      <c r="Z49" s="4">
        <v>7050</v>
      </c>
    </row>
    <row r="50" spans="1:26" ht="11.25">
      <c r="A50" s="2" t="s">
        <v>93</v>
      </c>
      <c r="B50" s="2" t="s">
        <v>18</v>
      </c>
      <c r="C50" s="39" t="s">
        <v>56</v>
      </c>
      <c r="D50" s="46" t="s">
        <v>6</v>
      </c>
      <c r="E50" s="10" t="s">
        <v>32</v>
      </c>
      <c r="F50" s="10" t="s">
        <v>5</v>
      </c>
      <c r="G50" s="47">
        <v>41791</v>
      </c>
      <c r="H50" s="48">
        <v>42063</v>
      </c>
      <c r="I50" s="36">
        <v>30</v>
      </c>
      <c r="J50" s="4">
        <v>1</v>
      </c>
      <c r="K50" s="4"/>
      <c r="L50" s="38">
        <v>7</v>
      </c>
      <c r="M50" s="15">
        <v>0.4672</v>
      </c>
      <c r="N50" s="15">
        <v>0.0656</v>
      </c>
      <c r="O50" s="32" t="s">
        <v>35</v>
      </c>
      <c r="P50" s="41">
        <f t="shared" si="4"/>
        <v>11597</v>
      </c>
      <c r="Q50" s="36">
        <f t="shared" si="0"/>
        <v>5418.1184</v>
      </c>
      <c r="R50" s="36">
        <f>P50*20%</f>
        <v>2319.4</v>
      </c>
      <c r="S50" s="36">
        <f t="shared" si="1"/>
        <v>4058.95</v>
      </c>
      <c r="T50" s="36">
        <f t="shared" si="2"/>
        <v>856</v>
      </c>
      <c r="U50" s="36"/>
      <c r="V50" s="4">
        <f t="shared" si="7"/>
        <v>760.7632000000001</v>
      </c>
      <c r="W50" s="4"/>
      <c r="X50" s="36">
        <f t="shared" si="3"/>
        <v>25010.231600000003</v>
      </c>
      <c r="Y50" s="4">
        <v>886</v>
      </c>
      <c r="Z50" s="4">
        <v>2861</v>
      </c>
    </row>
    <row r="51" spans="1:26" ht="11.25">
      <c r="A51" s="2" t="s">
        <v>43</v>
      </c>
      <c r="B51" s="2" t="s">
        <v>18</v>
      </c>
      <c r="C51" s="39" t="s">
        <v>44</v>
      </c>
      <c r="D51" s="46" t="s">
        <v>6</v>
      </c>
      <c r="E51" s="10" t="s">
        <v>32</v>
      </c>
      <c r="F51" s="10" t="s">
        <v>5</v>
      </c>
      <c r="G51" s="47">
        <v>41791</v>
      </c>
      <c r="H51" s="48">
        <v>42063</v>
      </c>
      <c r="I51" s="36">
        <v>30</v>
      </c>
      <c r="J51" s="4">
        <v>4</v>
      </c>
      <c r="K51" s="4"/>
      <c r="L51" s="38">
        <v>2</v>
      </c>
      <c r="M51" s="15">
        <v>0.1342</v>
      </c>
      <c r="N51" s="15">
        <v>0</v>
      </c>
      <c r="O51" s="33" t="s">
        <v>35</v>
      </c>
      <c r="P51" s="41">
        <f t="shared" si="4"/>
        <v>46388</v>
      </c>
      <c r="Q51" s="36">
        <f t="shared" si="0"/>
        <v>6225.2696000000005</v>
      </c>
      <c r="R51" s="36">
        <f t="shared" si="6"/>
        <v>4638.8</v>
      </c>
      <c r="S51" s="36">
        <f t="shared" si="1"/>
        <v>16235.8</v>
      </c>
      <c r="T51" s="36">
        <f t="shared" si="2"/>
        <v>3424</v>
      </c>
      <c r="U51" s="36"/>
      <c r="V51" s="4">
        <f t="shared" si="7"/>
        <v>0</v>
      </c>
      <c r="W51" s="4"/>
      <c r="X51" s="36">
        <f t="shared" si="3"/>
        <v>76911.8696</v>
      </c>
      <c r="Y51" s="4">
        <v>2729</v>
      </c>
      <c r="Z51" s="4">
        <v>8668</v>
      </c>
    </row>
    <row r="52" spans="1:26" ht="11.25">
      <c r="A52" s="2" t="s">
        <v>94</v>
      </c>
      <c r="B52" s="2" t="s">
        <v>18</v>
      </c>
      <c r="C52" s="39" t="s">
        <v>56</v>
      </c>
      <c r="D52" s="46" t="s">
        <v>6</v>
      </c>
      <c r="E52" s="10" t="s">
        <v>32</v>
      </c>
      <c r="F52" s="10" t="s">
        <v>5</v>
      </c>
      <c r="G52" s="3">
        <v>41730</v>
      </c>
      <c r="H52" s="48">
        <v>42063</v>
      </c>
      <c r="I52" s="36">
        <v>30</v>
      </c>
      <c r="J52" s="38"/>
      <c r="K52" s="38">
        <v>44</v>
      </c>
      <c r="L52" s="38">
        <v>5</v>
      </c>
      <c r="M52" s="15">
        <v>0.334</v>
      </c>
      <c r="N52" s="15"/>
      <c r="O52" s="32" t="s">
        <v>35</v>
      </c>
      <c r="P52" s="41">
        <f>K52*12203</f>
        <v>536932</v>
      </c>
      <c r="Q52" s="36">
        <f t="shared" si="0"/>
        <v>179335.288</v>
      </c>
      <c r="R52" s="36">
        <f>P52*20%</f>
        <v>107386.40000000001</v>
      </c>
      <c r="S52" s="36">
        <f t="shared" si="1"/>
        <v>187926.19999999998</v>
      </c>
      <c r="T52" s="36">
        <f>K52*856</f>
        <v>37664</v>
      </c>
      <c r="U52" s="36">
        <v>77409</v>
      </c>
      <c r="V52" s="4">
        <f t="shared" si="7"/>
        <v>0</v>
      </c>
      <c r="W52" s="38">
        <v>98245</v>
      </c>
      <c r="X52" s="36">
        <f t="shared" si="3"/>
        <v>1224897.8879999998</v>
      </c>
      <c r="Y52" s="4">
        <v>17048</v>
      </c>
      <c r="Z52" s="4">
        <v>225871</v>
      </c>
    </row>
    <row r="53" spans="1:26" ht="11.25">
      <c r="A53" s="2" t="s">
        <v>54</v>
      </c>
      <c r="B53" s="2" t="s">
        <v>18</v>
      </c>
      <c r="C53" s="39" t="s">
        <v>58</v>
      </c>
      <c r="D53" s="46" t="s">
        <v>6</v>
      </c>
      <c r="E53" s="10" t="s">
        <v>32</v>
      </c>
      <c r="F53" s="10" t="s">
        <v>5</v>
      </c>
      <c r="G53" s="47">
        <v>41791</v>
      </c>
      <c r="H53" s="48">
        <v>42063</v>
      </c>
      <c r="I53" s="36">
        <v>30</v>
      </c>
      <c r="J53" s="38">
        <v>2</v>
      </c>
      <c r="K53" s="38"/>
      <c r="L53" s="38">
        <v>11</v>
      </c>
      <c r="M53" s="15">
        <v>0.7336</v>
      </c>
      <c r="N53" s="15">
        <v>0.3802</v>
      </c>
      <c r="O53" s="33" t="s">
        <v>35</v>
      </c>
      <c r="P53" s="41">
        <f t="shared" si="4"/>
        <v>23194</v>
      </c>
      <c r="Q53" s="36">
        <f t="shared" si="0"/>
        <v>17015.1184</v>
      </c>
      <c r="R53" s="36">
        <f>P53*15%</f>
        <v>3479.1</v>
      </c>
      <c r="S53" s="36">
        <f t="shared" si="1"/>
        <v>8117.9</v>
      </c>
      <c r="T53" s="36">
        <f t="shared" si="2"/>
        <v>1712</v>
      </c>
      <c r="U53" s="36"/>
      <c r="V53" s="4">
        <f t="shared" si="7"/>
        <v>8818.3588</v>
      </c>
      <c r="W53" s="38"/>
      <c r="X53" s="36">
        <f t="shared" si="3"/>
        <v>62336.4772</v>
      </c>
      <c r="Y53" s="4">
        <v>2033</v>
      </c>
      <c r="Z53" s="4">
        <v>11496</v>
      </c>
    </row>
    <row r="54" spans="1:26" ht="11.25">
      <c r="A54" s="2" t="s">
        <v>95</v>
      </c>
      <c r="B54" s="2" t="s">
        <v>18</v>
      </c>
      <c r="C54" s="39" t="s">
        <v>44</v>
      </c>
      <c r="D54" s="46" t="s">
        <v>6</v>
      </c>
      <c r="E54" s="10" t="s">
        <v>32</v>
      </c>
      <c r="F54" s="10" t="s">
        <v>5</v>
      </c>
      <c r="G54" s="3">
        <v>41703</v>
      </c>
      <c r="H54" s="48">
        <v>42063</v>
      </c>
      <c r="I54" s="36">
        <v>28</v>
      </c>
      <c r="J54" s="38">
        <v>44</v>
      </c>
      <c r="K54" s="38"/>
      <c r="L54" s="38"/>
      <c r="M54" s="15"/>
      <c r="N54" s="15"/>
      <c r="O54" s="32" t="s">
        <v>35</v>
      </c>
      <c r="P54" s="41">
        <v>476250</v>
      </c>
      <c r="Q54" s="36">
        <f t="shared" si="0"/>
        <v>0</v>
      </c>
      <c r="R54" s="36">
        <f t="shared" si="6"/>
        <v>47625</v>
      </c>
      <c r="S54" s="36">
        <f t="shared" si="1"/>
        <v>166687.5</v>
      </c>
      <c r="T54" s="36">
        <v>35153</v>
      </c>
      <c r="U54" s="36">
        <v>58056</v>
      </c>
      <c r="V54" s="4">
        <f t="shared" si="7"/>
        <v>0</v>
      </c>
      <c r="W54" s="38">
        <v>96726</v>
      </c>
      <c r="X54" s="36">
        <f t="shared" si="3"/>
        <v>880497.5</v>
      </c>
      <c r="Y54" s="4">
        <v>5777</v>
      </c>
      <c r="Z54" s="4">
        <v>163244</v>
      </c>
    </row>
    <row r="55" spans="1:26" ht="11.25">
      <c r="A55" s="2" t="s">
        <v>96</v>
      </c>
      <c r="B55" s="2" t="s">
        <v>18</v>
      </c>
      <c r="C55" s="39" t="s">
        <v>7</v>
      </c>
      <c r="D55" s="46" t="s">
        <v>6</v>
      </c>
      <c r="E55" s="10" t="s">
        <v>32</v>
      </c>
      <c r="F55" s="10" t="s">
        <v>5</v>
      </c>
      <c r="G55" s="47">
        <v>40700</v>
      </c>
      <c r="H55" s="48" t="s">
        <v>101</v>
      </c>
      <c r="I55" s="36">
        <v>30</v>
      </c>
      <c r="J55" s="38">
        <v>44</v>
      </c>
      <c r="K55" s="38"/>
      <c r="L55" s="38">
        <v>1</v>
      </c>
      <c r="M55" s="15">
        <v>0.0676</v>
      </c>
      <c r="N55" s="15"/>
      <c r="O55" s="33" t="s">
        <v>35</v>
      </c>
      <c r="P55" s="41">
        <f t="shared" si="4"/>
        <v>510268</v>
      </c>
      <c r="Q55" s="36">
        <f t="shared" si="0"/>
        <v>34494.116799999996</v>
      </c>
      <c r="R55" s="36">
        <f t="shared" si="6"/>
        <v>51026.8</v>
      </c>
      <c r="S55" s="36">
        <f t="shared" si="1"/>
        <v>178593.8</v>
      </c>
      <c r="T55" s="36">
        <f t="shared" si="2"/>
        <v>37664</v>
      </c>
      <c r="U55" s="36">
        <v>58056</v>
      </c>
      <c r="V55" s="4">
        <f t="shared" si="7"/>
        <v>0</v>
      </c>
      <c r="W55" s="38">
        <v>174112</v>
      </c>
      <c r="X55" s="36">
        <f t="shared" si="3"/>
        <v>1044214.7168</v>
      </c>
      <c r="Y55" s="4">
        <v>11225</v>
      </c>
      <c r="Z55" s="4">
        <v>190778</v>
      </c>
    </row>
    <row r="56" spans="1:26" ht="11.25">
      <c r="A56" s="2" t="s">
        <v>97</v>
      </c>
      <c r="B56" s="2" t="s">
        <v>18</v>
      </c>
      <c r="C56" s="39" t="s">
        <v>56</v>
      </c>
      <c r="D56" s="46" t="s">
        <v>6</v>
      </c>
      <c r="E56" s="10" t="s">
        <v>32</v>
      </c>
      <c r="F56" s="10" t="s">
        <v>5</v>
      </c>
      <c r="G56" s="47">
        <v>41791</v>
      </c>
      <c r="H56" s="48">
        <v>42063</v>
      </c>
      <c r="I56" s="36">
        <v>30</v>
      </c>
      <c r="J56" s="38"/>
      <c r="K56" s="38">
        <v>7</v>
      </c>
      <c r="L56" s="38"/>
      <c r="M56" s="15"/>
      <c r="N56" s="15"/>
      <c r="O56" s="32" t="s">
        <v>35</v>
      </c>
      <c r="P56" s="41">
        <f>K56*12203</f>
        <v>85421</v>
      </c>
      <c r="Q56" s="36">
        <f t="shared" si="0"/>
        <v>0</v>
      </c>
      <c r="R56" s="36">
        <f>P56*20%</f>
        <v>17084.2</v>
      </c>
      <c r="S56" s="36">
        <f t="shared" si="1"/>
        <v>29897.35</v>
      </c>
      <c r="T56" s="36">
        <f>K56*856</f>
        <v>5992</v>
      </c>
      <c r="U56" s="36"/>
      <c r="V56" s="4">
        <f t="shared" si="7"/>
        <v>0</v>
      </c>
      <c r="W56" s="38"/>
      <c r="X56" s="36">
        <f t="shared" si="3"/>
        <v>138394.55</v>
      </c>
      <c r="Y56" s="4">
        <v>4515</v>
      </c>
      <c r="Z56" s="4">
        <v>25521</v>
      </c>
    </row>
    <row r="57" spans="1:26" ht="11.25">
      <c r="A57" s="2" t="s">
        <v>98</v>
      </c>
      <c r="B57" s="2" t="s">
        <v>18</v>
      </c>
      <c r="C57" s="39" t="s">
        <v>58</v>
      </c>
      <c r="D57" s="46" t="s">
        <v>6</v>
      </c>
      <c r="E57" s="10" t="s">
        <v>32</v>
      </c>
      <c r="F57" s="10" t="s">
        <v>5</v>
      </c>
      <c r="G57" s="47">
        <v>41791</v>
      </c>
      <c r="H57" s="48">
        <v>42063</v>
      </c>
      <c r="I57" s="36">
        <v>30</v>
      </c>
      <c r="J57" s="38">
        <v>2</v>
      </c>
      <c r="K57" s="38"/>
      <c r="L57" s="38">
        <v>2</v>
      </c>
      <c r="M57" s="15">
        <v>0.1342</v>
      </c>
      <c r="N57" s="15"/>
      <c r="O57" s="33" t="s">
        <v>35</v>
      </c>
      <c r="P57" s="41">
        <f t="shared" si="4"/>
        <v>23194</v>
      </c>
      <c r="Q57" s="36">
        <f t="shared" si="0"/>
        <v>3112.6348000000003</v>
      </c>
      <c r="R57" s="36">
        <f>P57*15%</f>
        <v>3479.1</v>
      </c>
      <c r="S57" s="36">
        <f t="shared" si="1"/>
        <v>8117.9</v>
      </c>
      <c r="T57" s="36">
        <f t="shared" si="2"/>
        <v>1712</v>
      </c>
      <c r="U57" s="36"/>
      <c r="V57" s="4">
        <f t="shared" si="7"/>
        <v>0</v>
      </c>
      <c r="W57" s="38"/>
      <c r="X57" s="36">
        <f t="shared" si="3"/>
        <v>39615.6348</v>
      </c>
      <c r="Y57" s="4">
        <v>1296</v>
      </c>
      <c r="Z57" s="4">
        <v>7238</v>
      </c>
    </row>
    <row r="58" ht="11.25">
      <c r="V58" s="53"/>
    </row>
    <row r="59" ht="11.25">
      <c r="V59" s="53"/>
    </row>
    <row r="60" ht="11.25">
      <c r="V60" s="53"/>
    </row>
    <row r="61" ht="11.25">
      <c r="A61" s="40"/>
    </row>
  </sheetData>
  <sheetProtection/>
  <mergeCells count="1">
    <mergeCell ref="C3:M3"/>
  </mergeCells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2014-11-20T13:58:32Z</dcterms:modified>
  <cp:category/>
  <cp:version/>
  <cp:contentType/>
  <cp:contentStatus/>
</cp:coreProperties>
</file>