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LIBRO   DE    REMUNERACIONES&#10;Pa" sheetId="1" r:id="rId1"/>
  </sheets>
  <definedNames/>
  <calcPr fullCalcOnLoad="1"/>
</workbook>
</file>

<file path=xl/sharedStrings.xml><?xml version="1.0" encoding="utf-8"?>
<sst xmlns="http://schemas.openxmlformats.org/spreadsheetml/2006/main" count="147" uniqueCount="65">
  <si>
    <t>Tipo</t>
  </si>
  <si>
    <t>Dias</t>
  </si>
  <si>
    <t>%</t>
  </si>
  <si>
    <t>Nombre del Empleado</t>
  </si>
  <si>
    <t>Departamento</t>
  </si>
  <si>
    <t>DOCENTE</t>
  </si>
  <si>
    <t>CONTRATA</t>
  </si>
  <si>
    <t>ESCUELA AULEN</t>
  </si>
  <si>
    <t>Contrato</t>
  </si>
  <si>
    <t>Función</t>
  </si>
  <si>
    <t>Ingreso</t>
  </si>
  <si>
    <t>Fecha</t>
  </si>
  <si>
    <t>Término</t>
  </si>
  <si>
    <t>Impto.</t>
  </si>
  <si>
    <t>REGION</t>
  </si>
  <si>
    <t>DECIMA</t>
  </si>
  <si>
    <t>RBMN</t>
  </si>
  <si>
    <t>ZONA</t>
  </si>
  <si>
    <t>BONIF.</t>
  </si>
  <si>
    <t>HORAS</t>
  </si>
  <si>
    <t>Nº</t>
  </si>
  <si>
    <t>BIENIOS</t>
  </si>
  <si>
    <t>PERFECC.</t>
  </si>
  <si>
    <t>BASICA</t>
  </si>
  <si>
    <t>TOTAL</t>
  </si>
  <si>
    <t>HABERES</t>
  </si>
  <si>
    <t>Calificación</t>
  </si>
  <si>
    <t>Formación o</t>
  </si>
  <si>
    <t>Experiencia Relevante</t>
  </si>
  <si>
    <t>PROFESIONAL DOCENTE</t>
  </si>
  <si>
    <t>Unidad</t>
  </si>
  <si>
    <t>Monetaria</t>
  </si>
  <si>
    <t xml:space="preserve">PESOS </t>
  </si>
  <si>
    <t>ESCUELA MANZANO</t>
  </si>
  <si>
    <t>LICEO HORNOPIREN</t>
  </si>
  <si>
    <t>ESCUELA CONTAO</t>
  </si>
  <si>
    <t>ESCUELA ROLECHA</t>
  </si>
  <si>
    <t>ESCUELA ANTUPIREN</t>
  </si>
  <si>
    <t>MEDIA</t>
  </si>
  <si>
    <t>ASIGNAC.</t>
  </si>
  <si>
    <t>DESEMPEÑO</t>
  </si>
  <si>
    <t>DIFICIL</t>
  </si>
  <si>
    <t>Trabaj</t>
  </si>
  <si>
    <t>EXPERIENC</t>
  </si>
  <si>
    <t>PROPOR</t>
  </si>
  <si>
    <t>Imposic</t>
  </si>
  <si>
    <t>ASIG</t>
  </si>
  <si>
    <t>ARGEL OJEDA YOCELIN ISABEL</t>
  </si>
  <si>
    <t>ARIAS ALOCILLA YESSENIA CONSTANZA</t>
  </si>
  <si>
    <t>BUSTAMANTE VILCHES PATRICIA MARICELA</t>
  </si>
  <si>
    <t>CARDENAS VIVEROS MARCELA ALEJANDRA</t>
  </si>
  <si>
    <t>CARREÑO GONZALEZ PAULINA LORENA</t>
  </si>
  <si>
    <t>DE LA BARRA TILLERIA CLAUDIA GIOVANNA</t>
  </si>
  <si>
    <t>GUINEO LINZ JOCELYN ADELA</t>
  </si>
  <si>
    <t>OPORTUS HERNANDEZ MIRIAM ELIANA</t>
  </si>
  <si>
    <t>PEÑA RODRIGUEZ DEBORA DANAE</t>
  </si>
  <si>
    <t>SANCHEZ SOTO VALESKA DEL CARMEN</t>
  </si>
  <si>
    <t>SEGURA HINOJOSA PAZ ALEJANDRA</t>
  </si>
  <si>
    <t>VALLEJOS SEPULVEDA CARMEN GLORIA</t>
  </si>
  <si>
    <t>VARGAS MENDEZ JAVIER ALEJANDR</t>
  </si>
  <si>
    <t>VELASQUEZ GUZMAN MARCELA</t>
  </si>
  <si>
    <t>INDEFINIDO</t>
  </si>
  <si>
    <t>ASIG.</t>
  </si>
  <si>
    <t>TITULO</t>
  </si>
  <si>
    <t>REMUNERACIONES PERSONAL DOCENTE PROYECTO INTEGRACION ESCOLAR,  COMUNA DE HUALAIHUE MES DE MAYO 2014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</si>
</sst>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);\-#,##0.00"/>
    <numFmt numFmtId="173" formatCode="dd/mm/yyyy"/>
    <numFmt numFmtId="174" formatCode="dd&quot;/&quot;mm&quot;/&quot;yyyy"/>
    <numFmt numFmtId="175" formatCode="_ * #,##0.0_ ;_ * \-#,##0.0_ ;_ * &quot;-&quot;??_ ;_ @_ "/>
    <numFmt numFmtId="176" formatCode="_ * #,##0_ ;_ * \-#,##0_ ;_ * &quot;-&quot;??_ ;_ @_ "/>
    <numFmt numFmtId="177" formatCode="_ &quot;$&quot;\ * #,##0.0_ ;_ &quot;$&quot;\ * \-#,##0.0_ ;_ &quot;$&quot;\ * &quot;-&quot;??_ ;_ @_ "/>
    <numFmt numFmtId="178" formatCode="_ &quot;$&quot;\ * #,##0_ ;_ &quot;$&quot;\ * \-#,##0_ ;_ &quot;$&quot;\ * &quot;-&quot;??_ ;_ @_ "/>
    <numFmt numFmtId="179" formatCode="0.0000"/>
    <numFmt numFmtId="180" formatCode="0.000"/>
    <numFmt numFmtId="181" formatCode="0.0"/>
  </numFmts>
  <fonts count="42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9.85"/>
      <color indexed="9"/>
      <name val="Times New Roman"/>
      <family val="0"/>
    </font>
    <font>
      <sz val="8.05"/>
      <color indexed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>
      <alignment vertical="center"/>
    </xf>
    <xf numFmtId="14" fontId="22" fillId="0" borderId="10" xfId="0" applyNumberFormat="1" applyFont="1" applyFill="1" applyBorder="1" applyAlignment="1">
      <alignment/>
    </xf>
    <xf numFmtId="3" fontId="21" fillId="0" borderId="10" xfId="0" applyNumberFormat="1" applyFont="1" applyBorder="1" applyAlignment="1">
      <alignment horizontal="right" vertical="center"/>
    </xf>
    <xf numFmtId="0" fontId="23" fillId="0" borderId="11" xfId="0" applyNumberFormat="1" applyFont="1" applyFill="1" applyBorder="1" applyAlignment="1" applyProtection="1">
      <alignment/>
      <protection/>
    </xf>
    <xf numFmtId="0" fontId="23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2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78" fontId="21" fillId="0" borderId="0" xfId="48" applyNumberFormat="1" applyFont="1" applyFill="1" applyBorder="1" applyAlignment="1" applyProtection="1">
      <alignment/>
      <protection/>
    </xf>
    <xf numFmtId="10" fontId="21" fillId="0" borderId="0" xfId="0" applyNumberFormat="1" applyFont="1" applyFill="1" applyBorder="1" applyAlignment="1" applyProtection="1">
      <alignment/>
      <protection/>
    </xf>
    <xf numFmtId="10" fontId="21" fillId="0" borderId="10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>
      <alignment horizontal="center" vertical="center"/>
    </xf>
    <xf numFmtId="0" fontId="23" fillId="0" borderId="15" xfId="0" applyNumberFormat="1" applyFont="1" applyFill="1" applyBorder="1" applyAlignment="1" applyProtection="1">
      <alignment/>
      <protection/>
    </xf>
    <xf numFmtId="0" fontId="23" fillId="0" borderId="16" xfId="0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/>
      <protection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6" fontId="23" fillId="0" borderId="20" xfId="0" applyNumberFormat="1" applyFont="1" applyBorder="1" applyAlignment="1">
      <alignment horizontal="center" vertical="center"/>
    </xf>
    <xf numFmtId="9" fontId="23" fillId="0" borderId="13" xfId="0" applyNumberFormat="1" applyFont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/>
      <protection/>
    </xf>
    <xf numFmtId="178" fontId="21" fillId="0" borderId="13" xfId="48" applyNumberFormat="1" applyFont="1" applyFill="1" applyBorder="1" applyAlignment="1" applyProtection="1">
      <alignment/>
      <protection/>
    </xf>
    <xf numFmtId="10" fontId="23" fillId="0" borderId="11" xfId="0" applyNumberFormat="1" applyFont="1" applyBorder="1" applyAlignment="1">
      <alignment horizontal="center" vertical="center"/>
    </xf>
    <xf numFmtId="10" fontId="23" fillId="0" borderId="21" xfId="0" applyNumberFormat="1" applyFont="1" applyBorder="1" applyAlignment="1">
      <alignment horizontal="center" vertical="center"/>
    </xf>
    <xf numFmtId="10" fontId="23" fillId="0" borderId="13" xfId="0" applyNumberFormat="1" applyFont="1" applyBorder="1" applyAlignment="1">
      <alignment horizontal="center" vertical="center"/>
    </xf>
    <xf numFmtId="10" fontId="21" fillId="0" borderId="10" xfId="0" applyNumberFormat="1" applyFont="1" applyBorder="1" applyAlignment="1">
      <alignment horizontal="right" vertical="center"/>
    </xf>
    <xf numFmtId="10" fontId="21" fillId="0" borderId="12" xfId="0" applyNumberFormat="1" applyFont="1" applyBorder="1" applyAlignment="1">
      <alignment horizontal="right" vertical="center"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3" fillId="0" borderId="11" xfId="0" applyNumberFormat="1" applyFont="1" applyFill="1" applyBorder="1" applyAlignment="1" applyProtection="1">
      <alignment horizontal="center"/>
      <protection/>
    </xf>
    <xf numFmtId="3" fontId="21" fillId="0" borderId="12" xfId="0" applyNumberFormat="1" applyFont="1" applyBorder="1" applyAlignment="1">
      <alignment horizontal="right" vertical="center"/>
    </xf>
    <xf numFmtId="0" fontId="23" fillId="0" borderId="22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21" fillId="0" borderId="12" xfId="0" applyFont="1" applyBorder="1" applyAlignment="1">
      <alignment horizontal="left" vertical="center"/>
    </xf>
    <xf numFmtId="14" fontId="22" fillId="0" borderId="12" xfId="0" applyNumberFormat="1" applyFont="1" applyFill="1" applyBorder="1" applyAlignment="1">
      <alignment/>
    </xf>
    <xf numFmtId="14" fontId="21" fillId="0" borderId="12" xfId="0" applyNumberFormat="1" applyFont="1" applyBorder="1" applyAlignment="1">
      <alignment horizontal="center" vertical="center"/>
    </xf>
    <xf numFmtId="178" fontId="21" fillId="0" borderId="20" xfId="48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3" fontId="21" fillId="0" borderId="0" xfId="0" applyNumberFormat="1" applyFont="1" applyBorder="1" applyAlignment="1">
      <alignment horizontal="right" vertical="center"/>
    </xf>
    <xf numFmtId="6" fontId="23" fillId="0" borderId="13" xfId="0" applyNumberFormat="1" applyFont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/>
      <protection/>
    </xf>
    <xf numFmtId="176" fontId="21" fillId="0" borderId="12" xfId="46" applyNumberFormat="1" applyFont="1" applyBorder="1" applyAlignment="1">
      <alignment horizontal="right" vertical="center"/>
    </xf>
    <xf numFmtId="176" fontId="21" fillId="0" borderId="10" xfId="46" applyNumberFormat="1" applyFont="1" applyBorder="1" applyAlignment="1">
      <alignment horizontal="right" vertical="center"/>
    </xf>
    <xf numFmtId="176" fontId="21" fillId="0" borderId="12" xfId="46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PageLayoutView="0" workbookViewId="0" topLeftCell="A13">
      <selection activeCell="H27" sqref="H27"/>
    </sheetView>
  </sheetViews>
  <sheetFormatPr defaultColWidth="11.421875" defaultRowHeight="12.75"/>
  <cols>
    <col min="1" max="1" width="28.57421875" style="1" customWidth="1"/>
    <col min="2" max="2" width="7.57421875" style="1" customWidth="1"/>
    <col min="3" max="3" width="14.28125" style="1" customWidth="1"/>
    <col min="4" max="4" width="8.28125" style="1" customWidth="1"/>
    <col min="5" max="5" width="16.421875" style="1" customWidth="1"/>
    <col min="6" max="6" width="7.140625" style="1" customWidth="1"/>
    <col min="7" max="7" width="8.8515625" style="1" customWidth="1"/>
    <col min="8" max="8" width="9.00390625" style="1" customWidth="1"/>
    <col min="9" max="9" width="5.00390625" style="1" customWidth="1"/>
    <col min="10" max="11" width="7.421875" style="1" bestFit="1" customWidth="1"/>
    <col min="12" max="12" width="6.140625" style="1" bestFit="1" customWidth="1"/>
    <col min="13" max="13" width="6.8515625" style="14" bestFit="1" customWidth="1"/>
    <col min="14" max="14" width="7.00390625" style="14" bestFit="1" customWidth="1"/>
    <col min="15" max="15" width="7.421875" style="14" customWidth="1"/>
    <col min="16" max="19" width="9.28125" style="1" bestFit="1" customWidth="1"/>
    <col min="20" max="20" width="8.421875" style="1" bestFit="1" customWidth="1"/>
    <col min="21" max="21" width="6.421875" style="1" customWidth="1"/>
    <col min="22" max="22" width="8.421875" style="1" bestFit="1" customWidth="1"/>
    <col min="23" max="23" width="10.57421875" style="1" bestFit="1" customWidth="1"/>
    <col min="24" max="24" width="8.421875" style="1" bestFit="1" customWidth="1"/>
    <col min="25" max="25" width="9.28125" style="1" bestFit="1" customWidth="1"/>
    <col min="26" max="16384" width="11.421875" style="1" customWidth="1"/>
  </cols>
  <sheetData>
    <row r="1" ht="11.25">
      <c r="V1" s="14"/>
    </row>
    <row r="2" ht="11.25">
      <c r="V2" s="14"/>
    </row>
    <row r="3" spans="3:22" ht="12.75">
      <c r="C3" s="49" t="s">
        <v>64</v>
      </c>
      <c r="D3" s="49"/>
      <c r="E3" s="49"/>
      <c r="F3" s="49"/>
      <c r="G3" s="49"/>
      <c r="H3" s="49"/>
      <c r="I3" s="49"/>
      <c r="J3" s="49"/>
      <c r="K3" s="49"/>
      <c r="L3" s="49"/>
      <c r="M3" s="49"/>
      <c r="V3" s="14"/>
    </row>
    <row r="4" spans="3:22" ht="11.25"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V4" s="14"/>
    </row>
    <row r="5" spans="16:22" ht="12" thickBot="1">
      <c r="P5" s="13"/>
      <c r="V5" s="14"/>
    </row>
    <row r="6" spans="1:25" s="8" customFormat="1" ht="11.25">
      <c r="A6" s="5"/>
      <c r="B6" s="37"/>
      <c r="C6" s="5"/>
      <c r="D6" s="18" t="s">
        <v>0</v>
      </c>
      <c r="E6" s="7" t="s">
        <v>26</v>
      </c>
      <c r="F6" s="6"/>
      <c r="G6" s="19" t="s">
        <v>11</v>
      </c>
      <c r="H6" s="9" t="s">
        <v>11</v>
      </c>
      <c r="I6" s="7" t="s">
        <v>1</v>
      </c>
      <c r="J6" s="7" t="s">
        <v>19</v>
      </c>
      <c r="K6" s="18" t="s">
        <v>19</v>
      </c>
      <c r="L6" s="7" t="s">
        <v>20</v>
      </c>
      <c r="M6" s="29" t="s">
        <v>2</v>
      </c>
      <c r="N6" s="29" t="s">
        <v>2</v>
      </c>
      <c r="O6" s="18" t="s">
        <v>30</v>
      </c>
      <c r="P6" s="7"/>
      <c r="Q6" s="7"/>
      <c r="R6" s="7" t="s">
        <v>39</v>
      </c>
      <c r="S6" s="7"/>
      <c r="T6" s="18" t="s">
        <v>18</v>
      </c>
      <c r="U6" s="7" t="s">
        <v>62</v>
      </c>
      <c r="V6" s="35" t="s">
        <v>46</v>
      </c>
      <c r="W6" s="17"/>
      <c r="X6" s="5"/>
      <c r="Y6" s="9"/>
    </row>
    <row r="7" spans="1:25" s="8" customFormat="1" ht="11.25">
      <c r="A7" s="24" t="s">
        <v>3</v>
      </c>
      <c r="B7" s="21" t="s">
        <v>14</v>
      </c>
      <c r="C7" s="24" t="s">
        <v>4</v>
      </c>
      <c r="D7" s="16" t="s">
        <v>8</v>
      </c>
      <c r="E7" s="24" t="s">
        <v>27</v>
      </c>
      <c r="F7" s="24" t="s">
        <v>9</v>
      </c>
      <c r="G7" s="16" t="s">
        <v>10</v>
      </c>
      <c r="H7" s="24" t="s">
        <v>12</v>
      </c>
      <c r="I7" s="24" t="s">
        <v>42</v>
      </c>
      <c r="J7" s="24" t="s">
        <v>23</v>
      </c>
      <c r="K7" s="16" t="s">
        <v>38</v>
      </c>
      <c r="L7" s="24" t="s">
        <v>21</v>
      </c>
      <c r="M7" s="30" t="s">
        <v>21</v>
      </c>
      <c r="N7" s="30" t="s">
        <v>22</v>
      </c>
      <c r="O7" s="16" t="s">
        <v>31</v>
      </c>
      <c r="P7" s="24" t="s">
        <v>16</v>
      </c>
      <c r="Q7" s="24" t="s">
        <v>43</v>
      </c>
      <c r="R7" s="24" t="s">
        <v>40</v>
      </c>
      <c r="S7" s="24" t="s">
        <v>17</v>
      </c>
      <c r="T7" s="16" t="s">
        <v>44</v>
      </c>
      <c r="U7" s="24" t="s">
        <v>63</v>
      </c>
      <c r="V7" s="34" t="s">
        <v>22</v>
      </c>
      <c r="W7" s="20" t="s">
        <v>24</v>
      </c>
      <c r="X7" s="24" t="s">
        <v>2</v>
      </c>
      <c r="Y7" s="24" t="s">
        <v>45</v>
      </c>
    </row>
    <row r="8" spans="1:25" s="8" customFormat="1" ht="12" thickBot="1">
      <c r="A8" s="11"/>
      <c r="B8" s="12"/>
      <c r="C8" s="11"/>
      <c r="D8" s="23"/>
      <c r="E8" s="11" t="s">
        <v>28</v>
      </c>
      <c r="F8" s="11"/>
      <c r="G8" s="23"/>
      <c r="H8" s="11"/>
      <c r="I8" s="11"/>
      <c r="J8" s="28">
        <v>11597</v>
      </c>
      <c r="K8" s="45">
        <v>12203</v>
      </c>
      <c r="L8" s="11"/>
      <c r="M8" s="31"/>
      <c r="N8" s="31"/>
      <c r="O8" s="31"/>
      <c r="P8" s="11"/>
      <c r="Q8" s="11"/>
      <c r="R8" s="11" t="s">
        <v>41</v>
      </c>
      <c r="S8" s="26">
        <v>0.35</v>
      </c>
      <c r="T8" s="25">
        <v>856</v>
      </c>
      <c r="U8" s="48"/>
      <c r="V8" s="27"/>
      <c r="W8" s="22" t="s">
        <v>25</v>
      </c>
      <c r="X8" s="11" t="s">
        <v>13</v>
      </c>
      <c r="Y8" s="11"/>
    </row>
    <row r="9" spans="1:25" s="8" customFormat="1" ht="11.25">
      <c r="A9" s="2" t="s">
        <v>47</v>
      </c>
      <c r="B9" s="2" t="s">
        <v>15</v>
      </c>
      <c r="C9" s="39" t="s">
        <v>37</v>
      </c>
      <c r="D9" s="42" t="s">
        <v>6</v>
      </c>
      <c r="E9" s="10" t="s">
        <v>29</v>
      </c>
      <c r="F9" s="10" t="s">
        <v>5</v>
      </c>
      <c r="G9" s="3">
        <v>41699</v>
      </c>
      <c r="H9" s="44">
        <v>42063</v>
      </c>
      <c r="I9" s="4">
        <v>30</v>
      </c>
      <c r="J9" s="4">
        <v>44</v>
      </c>
      <c r="K9" s="4"/>
      <c r="L9" s="41">
        <v>1</v>
      </c>
      <c r="M9" s="33">
        <v>0.0676</v>
      </c>
      <c r="N9" s="32"/>
      <c r="O9" s="32" t="s">
        <v>32</v>
      </c>
      <c r="P9" s="52">
        <f>J9*11597</f>
        <v>510268</v>
      </c>
      <c r="Q9" s="50">
        <f aca="true" t="shared" si="0" ref="Q9:Q22">P9*M9</f>
        <v>34494.116799999996</v>
      </c>
      <c r="R9" s="50">
        <f>P9*15%</f>
        <v>76540.2</v>
      </c>
      <c r="S9" s="50">
        <f aca="true" t="shared" si="1" ref="S9:S22">P9*35%</f>
        <v>178593.8</v>
      </c>
      <c r="T9" s="50">
        <f aca="true" t="shared" si="2" ref="T9:T18">J9*856</f>
        <v>37664</v>
      </c>
      <c r="U9" s="50">
        <v>58056</v>
      </c>
      <c r="V9" s="51"/>
      <c r="W9" s="50">
        <f aca="true" t="shared" si="3" ref="W9:W22">SUM(P9:V9)</f>
        <v>895616.1168</v>
      </c>
      <c r="X9" s="36">
        <v>6646</v>
      </c>
      <c r="Y9" s="36">
        <v>165151</v>
      </c>
    </row>
    <row r="10" spans="1:25" s="8" customFormat="1" ht="11.25">
      <c r="A10" s="2" t="s">
        <v>48</v>
      </c>
      <c r="B10" s="10" t="s">
        <v>15</v>
      </c>
      <c r="C10" s="39" t="s">
        <v>35</v>
      </c>
      <c r="D10" s="42" t="s">
        <v>6</v>
      </c>
      <c r="E10" s="10" t="s">
        <v>29</v>
      </c>
      <c r="F10" s="10" t="s">
        <v>5</v>
      </c>
      <c r="G10" s="43">
        <v>41704</v>
      </c>
      <c r="H10" s="44">
        <v>42063</v>
      </c>
      <c r="I10" s="36">
        <v>30</v>
      </c>
      <c r="J10" s="4">
        <v>44</v>
      </c>
      <c r="K10" s="4"/>
      <c r="L10" s="41">
        <v>1</v>
      </c>
      <c r="M10" s="33">
        <v>0.0676</v>
      </c>
      <c r="N10" s="32"/>
      <c r="O10" s="33" t="s">
        <v>32</v>
      </c>
      <c r="P10" s="52">
        <f aca="true" t="shared" si="4" ref="P10:P19">J10*11597</f>
        <v>510268</v>
      </c>
      <c r="Q10" s="50">
        <f t="shared" si="0"/>
        <v>34494.116799999996</v>
      </c>
      <c r="R10" s="50">
        <f>P10*15%</f>
        <v>76540.2</v>
      </c>
      <c r="S10" s="50">
        <f t="shared" si="1"/>
        <v>178593.8</v>
      </c>
      <c r="T10" s="50">
        <f t="shared" si="2"/>
        <v>37664</v>
      </c>
      <c r="U10" s="50">
        <v>58056</v>
      </c>
      <c r="V10" s="51"/>
      <c r="W10" s="50">
        <f t="shared" si="3"/>
        <v>895616.1168</v>
      </c>
      <c r="X10" s="4">
        <v>6646</v>
      </c>
      <c r="Y10" s="4">
        <v>165151</v>
      </c>
    </row>
    <row r="11" spans="1:25" s="8" customFormat="1" ht="11.25">
      <c r="A11" s="2" t="s">
        <v>49</v>
      </c>
      <c r="B11" s="2" t="s">
        <v>15</v>
      </c>
      <c r="C11" s="39" t="s">
        <v>34</v>
      </c>
      <c r="D11" s="42" t="s">
        <v>6</v>
      </c>
      <c r="E11" s="10" t="s">
        <v>29</v>
      </c>
      <c r="F11" s="10" t="s">
        <v>5</v>
      </c>
      <c r="G11" s="43">
        <v>41699</v>
      </c>
      <c r="H11" s="44" t="s">
        <v>61</v>
      </c>
      <c r="I11" s="4">
        <v>30</v>
      </c>
      <c r="J11" s="4"/>
      <c r="K11" s="4">
        <v>44</v>
      </c>
      <c r="L11" s="41">
        <v>6</v>
      </c>
      <c r="M11" s="32">
        <v>0.4006</v>
      </c>
      <c r="N11" s="32">
        <v>0.0512</v>
      </c>
      <c r="O11" s="32" t="s">
        <v>32</v>
      </c>
      <c r="P11" s="52">
        <v>366090</v>
      </c>
      <c r="Q11" s="50">
        <f t="shared" si="0"/>
        <v>146655.654</v>
      </c>
      <c r="R11" s="50">
        <f>P11*20%</f>
        <v>73218</v>
      </c>
      <c r="S11" s="50">
        <f t="shared" si="1"/>
        <v>128131.49999999999</v>
      </c>
      <c r="T11" s="50">
        <v>25680</v>
      </c>
      <c r="U11" s="50">
        <v>58056</v>
      </c>
      <c r="V11" s="51">
        <f>P11*N11</f>
        <v>18743.808</v>
      </c>
      <c r="W11" s="50">
        <f t="shared" si="3"/>
        <v>816574.9619999999</v>
      </c>
      <c r="X11" s="4">
        <v>16480</v>
      </c>
      <c r="Y11" s="4">
        <v>119663</v>
      </c>
    </row>
    <row r="12" spans="1:25" s="8" customFormat="1" ht="11.25">
      <c r="A12" s="2" t="s">
        <v>50</v>
      </c>
      <c r="B12" s="10" t="s">
        <v>15</v>
      </c>
      <c r="C12" s="39" t="s">
        <v>37</v>
      </c>
      <c r="D12" s="42" t="s">
        <v>6</v>
      </c>
      <c r="E12" s="10" t="s">
        <v>29</v>
      </c>
      <c r="F12" s="10" t="s">
        <v>5</v>
      </c>
      <c r="G12" s="43">
        <v>41703</v>
      </c>
      <c r="H12" s="44">
        <v>42063</v>
      </c>
      <c r="I12" s="36">
        <v>30</v>
      </c>
      <c r="J12" s="4">
        <v>44</v>
      </c>
      <c r="K12" s="4"/>
      <c r="L12" s="41"/>
      <c r="M12" s="32"/>
      <c r="N12" s="32"/>
      <c r="O12" s="33" t="s">
        <v>32</v>
      </c>
      <c r="P12" s="52">
        <f t="shared" si="4"/>
        <v>510268</v>
      </c>
      <c r="Q12" s="50">
        <f t="shared" si="0"/>
        <v>0</v>
      </c>
      <c r="R12" s="50">
        <f>P12*15%</f>
        <v>76540.2</v>
      </c>
      <c r="S12" s="50">
        <f t="shared" si="1"/>
        <v>178593.8</v>
      </c>
      <c r="T12" s="50">
        <f t="shared" si="2"/>
        <v>37664</v>
      </c>
      <c r="U12" s="50">
        <v>58056</v>
      </c>
      <c r="V12" s="51">
        <f>P12*N12</f>
        <v>0</v>
      </c>
      <c r="W12" s="50">
        <f t="shared" si="3"/>
        <v>861122</v>
      </c>
      <c r="X12" s="4">
        <v>5521</v>
      </c>
      <c r="Y12" s="4">
        <v>158791</v>
      </c>
    </row>
    <row r="13" spans="1:25" s="8" customFormat="1" ht="11.25">
      <c r="A13" s="2" t="s">
        <v>51</v>
      </c>
      <c r="B13" s="2" t="s">
        <v>15</v>
      </c>
      <c r="C13" s="39" t="s">
        <v>35</v>
      </c>
      <c r="D13" s="42" t="s">
        <v>6</v>
      </c>
      <c r="E13" s="10" t="s">
        <v>29</v>
      </c>
      <c r="F13" s="10" t="s">
        <v>5</v>
      </c>
      <c r="G13" s="3">
        <v>41708</v>
      </c>
      <c r="H13" s="44">
        <v>42063</v>
      </c>
      <c r="I13" s="4">
        <v>30</v>
      </c>
      <c r="J13" s="4">
        <v>44</v>
      </c>
      <c r="K13" s="4"/>
      <c r="L13" s="41">
        <v>2</v>
      </c>
      <c r="M13" s="32">
        <v>0.1342</v>
      </c>
      <c r="N13" s="32"/>
      <c r="O13" s="32" t="s">
        <v>32</v>
      </c>
      <c r="P13" s="52">
        <f t="shared" si="4"/>
        <v>510268</v>
      </c>
      <c r="Q13" s="50"/>
      <c r="R13" s="50">
        <f>P13*20%</f>
        <v>102053.6</v>
      </c>
      <c r="S13" s="50">
        <f t="shared" si="1"/>
        <v>178593.8</v>
      </c>
      <c r="T13" s="50">
        <f t="shared" si="2"/>
        <v>37664</v>
      </c>
      <c r="U13" s="50"/>
      <c r="V13" s="51">
        <f>P13*N13</f>
        <v>0</v>
      </c>
      <c r="W13" s="50">
        <f t="shared" si="3"/>
        <v>828579.3999999999</v>
      </c>
      <c r="X13" s="4">
        <v>4515</v>
      </c>
      <c r="Y13" s="4">
        <v>151382</v>
      </c>
    </row>
    <row r="14" spans="1:25" s="8" customFormat="1" ht="11.25">
      <c r="A14" s="2" t="s">
        <v>52</v>
      </c>
      <c r="B14" s="2" t="s">
        <v>15</v>
      </c>
      <c r="C14" s="39" t="s">
        <v>34</v>
      </c>
      <c r="D14" s="42" t="s">
        <v>6</v>
      </c>
      <c r="E14" s="10" t="s">
        <v>29</v>
      </c>
      <c r="F14" s="10" t="s">
        <v>5</v>
      </c>
      <c r="G14" s="43">
        <v>41699</v>
      </c>
      <c r="H14" s="44" t="s">
        <v>61</v>
      </c>
      <c r="I14" s="4">
        <v>30</v>
      </c>
      <c r="J14" s="4"/>
      <c r="K14" s="4">
        <v>44</v>
      </c>
      <c r="L14" s="41">
        <v>4</v>
      </c>
      <c r="M14" s="32">
        <v>0.2674</v>
      </c>
      <c r="N14" s="32"/>
      <c r="O14" s="32" t="s">
        <v>32</v>
      </c>
      <c r="P14" s="52">
        <v>366090</v>
      </c>
      <c r="Q14" s="50">
        <f t="shared" si="0"/>
        <v>97892.46600000001</v>
      </c>
      <c r="R14" s="50">
        <f>P14*20%</f>
        <v>73218</v>
      </c>
      <c r="S14" s="50">
        <f t="shared" si="1"/>
        <v>128131.49999999999</v>
      </c>
      <c r="T14" s="50">
        <v>25680</v>
      </c>
      <c r="U14" s="50">
        <v>58056</v>
      </c>
      <c r="V14" s="51">
        <f>P14*N14</f>
        <v>0</v>
      </c>
      <c r="W14" s="50">
        <f t="shared" si="3"/>
        <v>749067.966</v>
      </c>
      <c r="X14" s="4">
        <v>13344</v>
      </c>
      <c r="Y14" s="4">
        <v>103409</v>
      </c>
    </row>
    <row r="15" spans="1:25" ht="11.25">
      <c r="A15" s="2" t="s">
        <v>53</v>
      </c>
      <c r="B15" s="2" t="s">
        <v>15</v>
      </c>
      <c r="C15" s="39" t="s">
        <v>7</v>
      </c>
      <c r="D15" s="42" t="s">
        <v>6</v>
      </c>
      <c r="E15" s="10" t="s">
        <v>29</v>
      </c>
      <c r="F15" s="10" t="s">
        <v>5</v>
      </c>
      <c r="G15" s="3">
        <v>41699</v>
      </c>
      <c r="H15" s="44">
        <v>42063</v>
      </c>
      <c r="I15" s="4">
        <v>30</v>
      </c>
      <c r="J15" s="4">
        <v>44</v>
      </c>
      <c r="K15" s="4"/>
      <c r="L15" s="4"/>
      <c r="M15" s="15"/>
      <c r="N15" s="32"/>
      <c r="O15" s="32" t="s">
        <v>32</v>
      </c>
      <c r="P15" s="52">
        <f t="shared" si="4"/>
        <v>510268</v>
      </c>
      <c r="Q15" s="50">
        <f t="shared" si="0"/>
        <v>0</v>
      </c>
      <c r="R15" s="50">
        <f>P15*10%</f>
        <v>51026.8</v>
      </c>
      <c r="S15" s="50">
        <f t="shared" si="1"/>
        <v>178593.8</v>
      </c>
      <c r="T15" s="50">
        <f t="shared" si="2"/>
        <v>37664</v>
      </c>
      <c r="U15" s="50"/>
      <c r="V15" s="51">
        <f aca="true" t="shared" si="5" ref="V15:V22">P15*N15</f>
        <v>0</v>
      </c>
      <c r="W15" s="50">
        <f t="shared" si="3"/>
        <v>777552.6000000001</v>
      </c>
      <c r="X15" s="4">
        <v>3003</v>
      </c>
      <c r="Y15" s="4">
        <v>138171</v>
      </c>
    </row>
    <row r="16" spans="1:25" ht="11.25">
      <c r="A16" s="2" t="s">
        <v>54</v>
      </c>
      <c r="B16" s="2" t="s">
        <v>15</v>
      </c>
      <c r="C16" s="39" t="s">
        <v>35</v>
      </c>
      <c r="D16" s="42" t="s">
        <v>6</v>
      </c>
      <c r="E16" s="10" t="s">
        <v>29</v>
      </c>
      <c r="F16" s="10" t="s">
        <v>5</v>
      </c>
      <c r="G16" s="43">
        <v>36958</v>
      </c>
      <c r="H16" s="44" t="s">
        <v>61</v>
      </c>
      <c r="I16" s="4">
        <v>30</v>
      </c>
      <c r="J16" s="4">
        <v>44</v>
      </c>
      <c r="K16" s="4"/>
      <c r="L16" s="4">
        <v>10</v>
      </c>
      <c r="M16" s="15">
        <v>0.667</v>
      </c>
      <c r="N16" s="32">
        <v>0.0981</v>
      </c>
      <c r="O16" s="32" t="s">
        <v>32</v>
      </c>
      <c r="P16" s="52">
        <v>347910</v>
      </c>
      <c r="Q16" s="50">
        <f t="shared" si="0"/>
        <v>232055.97</v>
      </c>
      <c r="R16" s="50">
        <f>P16*20%</f>
        <v>69582</v>
      </c>
      <c r="S16" s="50">
        <f t="shared" si="1"/>
        <v>121768.49999999999</v>
      </c>
      <c r="T16" s="50">
        <v>25680</v>
      </c>
      <c r="U16" s="50">
        <v>58056</v>
      </c>
      <c r="V16" s="51">
        <f t="shared" si="5"/>
        <v>34129.971000000005</v>
      </c>
      <c r="W16" s="50">
        <f t="shared" si="3"/>
        <v>889182.441</v>
      </c>
      <c r="X16" s="4">
        <v>19974</v>
      </c>
      <c r="Y16" s="4">
        <v>128419</v>
      </c>
    </row>
    <row r="17" spans="1:25" ht="11.25">
      <c r="A17" s="2" t="s">
        <v>55</v>
      </c>
      <c r="B17" s="10" t="s">
        <v>15</v>
      </c>
      <c r="C17" s="39" t="s">
        <v>34</v>
      </c>
      <c r="D17" s="42" t="s">
        <v>6</v>
      </c>
      <c r="E17" s="10" t="s">
        <v>29</v>
      </c>
      <c r="F17" s="10" t="s">
        <v>5</v>
      </c>
      <c r="G17" s="3">
        <v>41736</v>
      </c>
      <c r="H17" s="44">
        <v>42063</v>
      </c>
      <c r="I17" s="36">
        <v>30</v>
      </c>
      <c r="J17" s="4"/>
      <c r="K17" s="4">
        <v>44</v>
      </c>
      <c r="L17" s="4"/>
      <c r="M17" s="15"/>
      <c r="N17" s="32"/>
      <c r="O17" s="33" t="s">
        <v>32</v>
      </c>
      <c r="P17" s="52">
        <f>K17*12203</f>
        <v>536932</v>
      </c>
      <c r="Q17" s="50">
        <f t="shared" si="0"/>
        <v>0</v>
      </c>
      <c r="R17" s="50">
        <f>P17*20%</f>
        <v>107386.40000000001</v>
      </c>
      <c r="S17" s="50">
        <f t="shared" si="1"/>
        <v>187926.19999999998</v>
      </c>
      <c r="T17" s="50">
        <f>K17*856</f>
        <v>37664</v>
      </c>
      <c r="U17" s="50"/>
      <c r="V17" s="51">
        <f t="shared" si="5"/>
        <v>0</v>
      </c>
      <c r="W17" s="50">
        <f t="shared" si="3"/>
        <v>869908.6</v>
      </c>
      <c r="X17" s="4">
        <v>5807</v>
      </c>
      <c r="Y17" s="4">
        <v>160411</v>
      </c>
    </row>
    <row r="18" spans="1:25" ht="11.25">
      <c r="A18" s="2" t="s">
        <v>56</v>
      </c>
      <c r="B18" s="2" t="s">
        <v>15</v>
      </c>
      <c r="C18" s="39" t="s">
        <v>36</v>
      </c>
      <c r="D18" s="42" t="s">
        <v>6</v>
      </c>
      <c r="E18" s="10" t="s">
        <v>29</v>
      </c>
      <c r="F18" s="10" t="s">
        <v>5</v>
      </c>
      <c r="G18" s="3">
        <v>41701</v>
      </c>
      <c r="H18" s="44">
        <v>42063</v>
      </c>
      <c r="I18" s="4">
        <v>30</v>
      </c>
      <c r="J18" s="4">
        <v>44</v>
      </c>
      <c r="K18" s="4"/>
      <c r="L18" s="38"/>
      <c r="M18" s="15"/>
      <c r="N18" s="15"/>
      <c r="O18" s="32" t="s">
        <v>32</v>
      </c>
      <c r="P18" s="52">
        <f t="shared" si="4"/>
        <v>510268</v>
      </c>
      <c r="Q18" s="50">
        <f t="shared" si="0"/>
        <v>0</v>
      </c>
      <c r="R18" s="50">
        <f>P18*10%</f>
        <v>51026.8</v>
      </c>
      <c r="S18" s="50">
        <f t="shared" si="1"/>
        <v>178593.8</v>
      </c>
      <c r="T18" s="50">
        <f t="shared" si="2"/>
        <v>37664</v>
      </c>
      <c r="U18" s="50">
        <v>58056</v>
      </c>
      <c r="V18" s="51">
        <f t="shared" si="5"/>
        <v>0</v>
      </c>
      <c r="W18" s="50">
        <f t="shared" si="3"/>
        <v>835608.6000000001</v>
      </c>
      <c r="X18" s="4">
        <v>4688</v>
      </c>
      <c r="Y18" s="4">
        <v>154087</v>
      </c>
    </row>
    <row r="19" spans="1:25" ht="11.25">
      <c r="A19" s="2" t="s">
        <v>57</v>
      </c>
      <c r="B19" s="2" t="s">
        <v>15</v>
      </c>
      <c r="C19" s="39" t="s">
        <v>37</v>
      </c>
      <c r="D19" s="42" t="s">
        <v>6</v>
      </c>
      <c r="E19" s="10" t="s">
        <v>29</v>
      </c>
      <c r="F19" s="10" t="s">
        <v>5</v>
      </c>
      <c r="G19" s="3">
        <v>41699</v>
      </c>
      <c r="H19" s="44">
        <v>42063</v>
      </c>
      <c r="I19" s="4">
        <v>30</v>
      </c>
      <c r="J19" s="4">
        <v>44</v>
      </c>
      <c r="K19" s="4"/>
      <c r="L19" s="38">
        <v>4</v>
      </c>
      <c r="M19" s="15">
        <v>0.2674</v>
      </c>
      <c r="N19" s="15">
        <v>0.042</v>
      </c>
      <c r="O19" s="32" t="s">
        <v>32</v>
      </c>
      <c r="P19" s="52">
        <f t="shared" si="4"/>
        <v>510268</v>
      </c>
      <c r="Q19" s="50">
        <f t="shared" si="0"/>
        <v>136445.6632</v>
      </c>
      <c r="R19" s="50">
        <f>P19*15%</f>
        <v>76540.2</v>
      </c>
      <c r="S19" s="50">
        <f t="shared" si="1"/>
        <v>178593.8</v>
      </c>
      <c r="T19" s="50">
        <v>37664</v>
      </c>
      <c r="U19" s="50">
        <v>77409</v>
      </c>
      <c r="V19" s="51">
        <f t="shared" si="5"/>
        <v>21431.256</v>
      </c>
      <c r="W19" s="50">
        <f t="shared" si="3"/>
        <v>1038351.9192000001</v>
      </c>
      <c r="X19" s="4">
        <v>11261</v>
      </c>
      <c r="Y19" s="4">
        <v>192511</v>
      </c>
    </row>
    <row r="20" spans="1:25" ht="11.25">
      <c r="A20" s="2" t="s">
        <v>58</v>
      </c>
      <c r="B20" s="2" t="s">
        <v>15</v>
      </c>
      <c r="C20" s="39" t="s">
        <v>35</v>
      </c>
      <c r="D20" s="42" t="s">
        <v>6</v>
      </c>
      <c r="E20" s="10" t="s">
        <v>29</v>
      </c>
      <c r="F20" s="10" t="s">
        <v>5</v>
      </c>
      <c r="G20" s="3">
        <v>41730</v>
      </c>
      <c r="H20" s="44">
        <v>42063</v>
      </c>
      <c r="I20" s="4">
        <v>30</v>
      </c>
      <c r="J20" s="38"/>
      <c r="K20" s="38">
        <v>44</v>
      </c>
      <c r="L20" s="38">
        <v>5</v>
      </c>
      <c r="M20" s="15">
        <v>0.334</v>
      </c>
      <c r="N20" s="15"/>
      <c r="O20" s="32" t="s">
        <v>32</v>
      </c>
      <c r="P20" s="52">
        <f>K20*12203</f>
        <v>536932</v>
      </c>
      <c r="Q20" s="50">
        <f t="shared" si="0"/>
        <v>179335.288</v>
      </c>
      <c r="R20" s="50">
        <f>P20*20%</f>
        <v>107386.40000000001</v>
      </c>
      <c r="S20" s="50">
        <f t="shared" si="1"/>
        <v>187926.19999999998</v>
      </c>
      <c r="T20" s="50">
        <f>K20*856</f>
        <v>37664</v>
      </c>
      <c r="U20" s="50"/>
      <c r="V20" s="51">
        <f t="shared" si="5"/>
        <v>0</v>
      </c>
      <c r="W20" s="50">
        <f t="shared" si="3"/>
        <v>1049243.8879999998</v>
      </c>
      <c r="X20" s="4">
        <v>11641</v>
      </c>
      <c r="Y20" s="4">
        <v>193900</v>
      </c>
    </row>
    <row r="21" spans="1:25" ht="11.25">
      <c r="A21" s="2" t="s">
        <v>59</v>
      </c>
      <c r="B21" s="2" t="s">
        <v>15</v>
      </c>
      <c r="C21" s="39" t="s">
        <v>33</v>
      </c>
      <c r="D21" s="42" t="s">
        <v>6</v>
      </c>
      <c r="E21" s="10" t="s">
        <v>29</v>
      </c>
      <c r="F21" s="10" t="s">
        <v>5</v>
      </c>
      <c r="G21" s="3">
        <v>41703</v>
      </c>
      <c r="H21" s="44">
        <v>42063</v>
      </c>
      <c r="I21" s="4">
        <v>30</v>
      </c>
      <c r="J21" s="38">
        <v>44</v>
      </c>
      <c r="K21" s="38"/>
      <c r="L21" s="38"/>
      <c r="M21" s="15"/>
      <c r="N21" s="15"/>
      <c r="O21" s="32" t="s">
        <v>32</v>
      </c>
      <c r="P21" s="52">
        <f>J21*11597</f>
        <v>510268</v>
      </c>
      <c r="Q21" s="50">
        <f>P21*M21</f>
        <v>0</v>
      </c>
      <c r="R21" s="50">
        <f>P21*10%</f>
        <v>51026.8</v>
      </c>
      <c r="S21" s="50">
        <f>P21*35%</f>
        <v>178593.8</v>
      </c>
      <c r="T21" s="50">
        <f>J21*856</f>
        <v>37664</v>
      </c>
      <c r="U21" s="50">
        <v>58056</v>
      </c>
      <c r="V21" s="51">
        <f t="shared" si="5"/>
        <v>0</v>
      </c>
      <c r="W21" s="50">
        <f t="shared" si="3"/>
        <v>835608.6000000001</v>
      </c>
      <c r="X21" s="4">
        <v>4655</v>
      </c>
      <c r="Y21" s="4">
        <v>154922</v>
      </c>
    </row>
    <row r="22" spans="1:25" ht="11.25">
      <c r="A22" s="2" t="s">
        <v>60</v>
      </c>
      <c r="B22" s="2" t="s">
        <v>15</v>
      </c>
      <c r="C22" s="39" t="s">
        <v>7</v>
      </c>
      <c r="D22" s="42" t="s">
        <v>6</v>
      </c>
      <c r="E22" s="10" t="s">
        <v>29</v>
      </c>
      <c r="F22" s="10" t="s">
        <v>5</v>
      </c>
      <c r="G22" s="43">
        <v>40700</v>
      </c>
      <c r="H22" s="44" t="s">
        <v>61</v>
      </c>
      <c r="I22" s="4">
        <v>30</v>
      </c>
      <c r="J22" s="38">
        <v>44</v>
      </c>
      <c r="K22" s="38"/>
      <c r="L22" s="38">
        <v>1</v>
      </c>
      <c r="M22" s="15">
        <v>0.0676</v>
      </c>
      <c r="N22" s="15"/>
      <c r="O22" s="32" t="s">
        <v>32</v>
      </c>
      <c r="P22" s="52">
        <v>347910</v>
      </c>
      <c r="Q22" s="50">
        <f t="shared" si="0"/>
        <v>23518.715999999997</v>
      </c>
      <c r="R22" s="50">
        <f>P22*10%</f>
        <v>34791</v>
      </c>
      <c r="S22" s="50">
        <f t="shared" si="1"/>
        <v>121768.49999999999</v>
      </c>
      <c r="T22" s="50">
        <v>25680</v>
      </c>
      <c r="U22" s="50">
        <v>58056</v>
      </c>
      <c r="V22" s="51">
        <f t="shared" si="5"/>
        <v>0</v>
      </c>
      <c r="W22" s="50">
        <f t="shared" si="3"/>
        <v>611724.216</v>
      </c>
      <c r="X22" s="4">
        <v>6759</v>
      </c>
      <c r="Y22" s="4">
        <v>111762</v>
      </c>
    </row>
    <row r="23" ht="11.25">
      <c r="V23" s="47"/>
    </row>
    <row r="24" ht="11.25">
      <c r="V24" s="47"/>
    </row>
    <row r="25" ht="11.25">
      <c r="V25" s="47"/>
    </row>
    <row r="26" ht="11.25">
      <c r="A26" s="40"/>
    </row>
  </sheetData>
  <sheetProtection/>
  <printOptions/>
  <pageMargins left="0.75" right="0.75" top="1" bottom="1" header="0" footer="0"/>
  <pageSetup blackAndWhite="1" errors="NA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cfaundez</dc:creator>
  <cp:keywords/>
  <dc:description/>
  <cp:lastModifiedBy>demhart</cp:lastModifiedBy>
  <cp:lastPrinted>2014-11-05T19:11:27Z</cp:lastPrinted>
  <dcterms:created xsi:type="dcterms:W3CDTF">2011-08-02T21:20:06Z</dcterms:created>
  <dcterms:modified xsi:type="dcterms:W3CDTF">2014-11-19T18:38:28Z</dcterms:modified>
  <cp:category/>
  <cp:version/>
  <cp:contentType/>
  <cp:contentStatus/>
</cp:coreProperties>
</file>