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calcPr calcId="125725"/>
</workbook>
</file>

<file path=xl/calcChain.xml><?xml version="1.0" encoding="utf-8"?>
<calcChain xmlns="http://schemas.openxmlformats.org/spreadsheetml/2006/main">
  <c r="M33" i="1"/>
  <c r="AJ33" s="1"/>
  <c r="M32"/>
  <c r="AJ32" s="1"/>
  <c r="M31"/>
  <c r="AJ31" s="1"/>
  <c r="M30"/>
  <c r="AJ30" s="1"/>
  <c r="M29"/>
  <c r="AJ29" s="1"/>
  <c r="AJ28"/>
  <c r="M28"/>
  <c r="AJ27"/>
  <c r="M27"/>
  <c r="AK21"/>
  <c r="AK20"/>
  <c r="AK19"/>
  <c r="M19"/>
  <c r="AK18"/>
  <c r="M18"/>
  <c r="AK17"/>
  <c r="M17"/>
  <c r="AK16"/>
  <c r="M16"/>
  <c r="AK15"/>
  <c r="M15"/>
  <c r="AK14"/>
  <c r="M14"/>
  <c r="AK13"/>
  <c r="M13"/>
  <c r="AK12"/>
  <c r="M12"/>
  <c r="AK11"/>
  <c r="M11"/>
  <c r="AK10"/>
  <c r="M10"/>
  <c r="AK9"/>
  <c r="M9"/>
  <c r="AK8"/>
  <c r="M7"/>
  <c r="AK7" s="1"/>
  <c r="M6"/>
  <c r="AK6" s="1"/>
  <c r="M5"/>
  <c r="AK5" s="1"/>
</calcChain>
</file>

<file path=xl/sharedStrings.xml><?xml version="1.0" encoding="utf-8"?>
<sst xmlns="http://schemas.openxmlformats.org/spreadsheetml/2006/main" count="335" uniqueCount="190">
  <si>
    <t xml:space="preserve">PERSONAL DE PLANTA MAYO 2013 </t>
  </si>
  <si>
    <t>ESTAMENTO</t>
  </si>
  <si>
    <t>APELLIDO</t>
  </si>
  <si>
    <t>NOMBRES</t>
  </si>
  <si>
    <t>Nª RUT</t>
  </si>
  <si>
    <t>GRADO</t>
  </si>
  <si>
    <t>CARGO  O</t>
  </si>
  <si>
    <t xml:space="preserve">TITULO /GRADO </t>
  </si>
  <si>
    <t>REGION</t>
  </si>
  <si>
    <t>UNIDAD</t>
  </si>
  <si>
    <t>SUELDO</t>
  </si>
  <si>
    <t>BIENIOS</t>
  </si>
  <si>
    <t>INC. REMUNERACION</t>
  </si>
  <si>
    <t>A.MUNICIPAL</t>
  </si>
  <si>
    <t>A.ZONA</t>
  </si>
  <si>
    <t>COMP.ZONA</t>
  </si>
  <si>
    <t>LEY N° 18717</t>
  </si>
  <si>
    <t>LEY N° 18675</t>
  </si>
  <si>
    <t>LEY N° 18566</t>
  </si>
  <si>
    <t>LEY 19529</t>
  </si>
  <si>
    <t>ASIGNACION</t>
  </si>
  <si>
    <t xml:space="preserve">ASIGNACION </t>
  </si>
  <si>
    <t>A.RESP.JUDICIAL</t>
  </si>
  <si>
    <t>A.INCEN.GESTION</t>
  </si>
  <si>
    <t>ASIGN.INSTITUCIONAL</t>
  </si>
  <si>
    <t>ASIG. COLECTIVA</t>
  </si>
  <si>
    <t>ASIG. ZONAS</t>
  </si>
  <si>
    <t>AGUINALDO</t>
  </si>
  <si>
    <t>BONO LEY</t>
  </si>
  <si>
    <t>BONO ESCOLAR</t>
  </si>
  <si>
    <t>BONO ESC.</t>
  </si>
  <si>
    <t>ASIGN. DIRECCION</t>
  </si>
  <si>
    <t>HORAS EXTRAS</t>
  </si>
  <si>
    <t>TOTAL  HABERES</t>
  </si>
  <si>
    <t xml:space="preserve">FECHA </t>
  </si>
  <si>
    <t>FECHA</t>
  </si>
  <si>
    <t>PATERNO</t>
  </si>
  <si>
    <t>MATERNO</t>
  </si>
  <si>
    <t>FUNCION</t>
  </si>
  <si>
    <t>ACADEMICO ,EXPERIENCIA</t>
  </si>
  <si>
    <t>MONETARIA</t>
  </si>
  <si>
    <t>BASE</t>
  </si>
  <si>
    <t>N°</t>
  </si>
  <si>
    <t>MONTO</t>
  </si>
  <si>
    <t>PERDIDA CAJA</t>
  </si>
  <si>
    <t>FAMILIAR</t>
  </si>
  <si>
    <t>L.19803</t>
  </si>
  <si>
    <t>L,19803</t>
  </si>
  <si>
    <t>EXTREMAS</t>
  </si>
  <si>
    <t>ADCIONAL</t>
  </si>
  <si>
    <t>SUPERIOR L,20,033</t>
  </si>
  <si>
    <t>INGRESO</t>
  </si>
  <si>
    <t>TERMINO</t>
  </si>
  <si>
    <t>ALCALDE</t>
  </si>
  <si>
    <t>IBACACHE</t>
  </si>
  <si>
    <t>MUÑOZ</t>
  </si>
  <si>
    <t>FREDDY</t>
  </si>
  <si>
    <t>8300423-1</t>
  </si>
  <si>
    <t>PROFESOR</t>
  </si>
  <si>
    <t>LOS LAGOS</t>
  </si>
  <si>
    <t>PESOS</t>
  </si>
  <si>
    <t>INDEFINIDO</t>
  </si>
  <si>
    <t>DIRECTIVO</t>
  </si>
  <si>
    <t>GALLARDO</t>
  </si>
  <si>
    <t>SALAZAR</t>
  </si>
  <si>
    <t>RICHARD</t>
  </si>
  <si>
    <t>12191546-4</t>
  </si>
  <si>
    <t>JUEZ POLICIA LOCAL</t>
  </si>
  <si>
    <t>ABOGADO</t>
  </si>
  <si>
    <t>CURIHUINCA</t>
  </si>
  <si>
    <t>BARRIENTOS</t>
  </si>
  <si>
    <t>LUIS M</t>
  </si>
  <si>
    <t>12714806-6</t>
  </si>
  <si>
    <t>SECRETARIO MUNICIPAL</t>
  </si>
  <si>
    <t>ASISTENTE SOCIAL</t>
  </si>
  <si>
    <t>RAMIREZ</t>
  </si>
  <si>
    <t>CATALAN</t>
  </si>
  <si>
    <t>ELENA</t>
  </si>
  <si>
    <t>15425498-6</t>
  </si>
  <si>
    <t>ADMINISTRADORA</t>
  </si>
  <si>
    <t>ABOGADA</t>
  </si>
  <si>
    <t>CAROCA</t>
  </si>
  <si>
    <t>ESTAY</t>
  </si>
  <si>
    <t>MARIO</t>
  </si>
  <si>
    <t>8299706-7</t>
  </si>
  <si>
    <t>DIRECTOR DE OBRAS</t>
  </si>
  <si>
    <t>CONSTRUCCTOR CIVIL</t>
  </si>
  <si>
    <t>JEFATURA</t>
  </si>
  <si>
    <t>ARTECHE</t>
  </si>
  <si>
    <t>NAVARRETE</t>
  </si>
  <si>
    <t xml:space="preserve">MARCO </t>
  </si>
  <si>
    <t>7398819-5</t>
  </si>
  <si>
    <t>JEFE DE FINANZAS</t>
  </si>
  <si>
    <t xml:space="preserve">CONTADOR </t>
  </si>
  <si>
    <t>TECNICO</t>
  </si>
  <si>
    <t>TAMPIER</t>
  </si>
  <si>
    <t>HERNANDEZ</t>
  </si>
  <si>
    <t xml:space="preserve">BLAS </t>
  </si>
  <si>
    <t>7615904-1</t>
  </si>
  <si>
    <t>CAPITAN DE EMBARCACION</t>
  </si>
  <si>
    <t>ESEÑANZA MEDIA</t>
  </si>
  <si>
    <t>ADMINISTRATIVO</t>
  </si>
  <si>
    <t>BOHLE</t>
  </si>
  <si>
    <t>SANTANA</t>
  </si>
  <si>
    <t>GLADYS</t>
  </si>
  <si>
    <t>7928141-7</t>
  </si>
  <si>
    <t>ADMINISTRATIVO SOCIAL</t>
  </si>
  <si>
    <t>ENSEÑANZA MEDIA</t>
  </si>
  <si>
    <t>OJEDA</t>
  </si>
  <si>
    <t>NORIEGA</t>
  </si>
  <si>
    <t>MARLENE</t>
  </si>
  <si>
    <t>10061702-1</t>
  </si>
  <si>
    <t>TESORERA MUNICIPAL</t>
  </si>
  <si>
    <t>CARLOS</t>
  </si>
  <si>
    <t>7727775-7</t>
  </si>
  <si>
    <t>CONDUCTOR</t>
  </si>
  <si>
    <t>TECNICO MECANICO</t>
  </si>
  <si>
    <t>TELLEZ</t>
  </si>
  <si>
    <t>CEA</t>
  </si>
  <si>
    <t xml:space="preserve">LUIS </t>
  </si>
  <si>
    <t>10511950-K</t>
  </si>
  <si>
    <t>AUXILIAR</t>
  </si>
  <si>
    <t>TRIVIÑO</t>
  </si>
  <si>
    <t xml:space="preserve">JUAN </t>
  </si>
  <si>
    <t>8883678-2</t>
  </si>
  <si>
    <t xml:space="preserve">ENSEÑANZA BASICA </t>
  </si>
  <si>
    <t>SILVA</t>
  </si>
  <si>
    <t>SOTO</t>
  </si>
  <si>
    <t>ARMANDO</t>
  </si>
  <si>
    <t>7727146-5</t>
  </si>
  <si>
    <t>VILLEGAS</t>
  </si>
  <si>
    <t>10117014-4</t>
  </si>
  <si>
    <t>ALVEAL</t>
  </si>
  <si>
    <t>VALDEVENITO</t>
  </si>
  <si>
    <t>OSCAR</t>
  </si>
  <si>
    <t>8487503-1</t>
  </si>
  <si>
    <t>JIMENEZ</t>
  </si>
  <si>
    <t>CARRASCO</t>
  </si>
  <si>
    <t>10564854-5</t>
  </si>
  <si>
    <t>EX ADM MUNICIPAL</t>
  </si>
  <si>
    <t>CARDENAS</t>
  </si>
  <si>
    <t>VARGAS</t>
  </si>
  <si>
    <t>MARIA</t>
  </si>
  <si>
    <t>12713552-5</t>
  </si>
  <si>
    <t>EX JEFA DEPTO. SOCIAL</t>
  </si>
  <si>
    <t>ASISTENTE  SOCIAL</t>
  </si>
  <si>
    <t xml:space="preserve">PERSONAL A CONTRATA MAYO 2013 </t>
  </si>
  <si>
    <t>Nª</t>
  </si>
  <si>
    <t>LEY</t>
  </si>
  <si>
    <t xml:space="preserve">BONO </t>
  </si>
  <si>
    <t xml:space="preserve">ASIG. ZONAS </t>
  </si>
  <si>
    <t>BONO ESC</t>
  </si>
  <si>
    <t>RUT</t>
  </si>
  <si>
    <t xml:space="preserve">ACADEMICO </t>
  </si>
  <si>
    <t>ESCOLAR</t>
  </si>
  <si>
    <t xml:space="preserve">EXTREMAS </t>
  </si>
  <si>
    <t>ADICIONAL</t>
  </si>
  <si>
    <t>MANCILLA</t>
  </si>
  <si>
    <t>MARTINEZ</t>
  </si>
  <si>
    <t>DARWIN</t>
  </si>
  <si>
    <t>13000941-7</t>
  </si>
  <si>
    <t>DESARROLLO COMUNITARIO</t>
  </si>
  <si>
    <t>VASQUEZ</t>
  </si>
  <si>
    <t>ALARCON</t>
  </si>
  <si>
    <t>GRECIA</t>
  </si>
  <si>
    <t>13737166-9</t>
  </si>
  <si>
    <t>ZARATE</t>
  </si>
  <si>
    <t>VICTOR</t>
  </si>
  <si>
    <t>11421627-5</t>
  </si>
  <si>
    <t>ENCARGADO DE MAQUINARIAS</t>
  </si>
  <si>
    <t>ANTIÑIRRE</t>
  </si>
  <si>
    <t>PERANCHIGUAY</t>
  </si>
  <si>
    <t>CLAUDIA</t>
  </si>
  <si>
    <t>13825333-3</t>
  </si>
  <si>
    <t>ADQUISICIONES</t>
  </si>
  <si>
    <t>TECNICO PARAMEDICO</t>
  </si>
  <si>
    <t>ADMINITRATIVO</t>
  </si>
  <si>
    <t>MIRTA</t>
  </si>
  <si>
    <t>10015388-2</t>
  </si>
  <si>
    <t>SECRETARIA</t>
  </si>
  <si>
    <t>BAHAMONDE</t>
  </si>
  <si>
    <t>CASTRO</t>
  </si>
  <si>
    <t>ROSA</t>
  </si>
  <si>
    <t>12006556-4</t>
  </si>
  <si>
    <t>ENC. RENTAS Y PATENTES</t>
  </si>
  <si>
    <t>MONTIEL</t>
  </si>
  <si>
    <t>LILIANA</t>
  </si>
  <si>
    <t>13323718-6</t>
  </si>
  <si>
    <t>SEC ALCALDIA</t>
  </si>
  <si>
    <t>TEC. SECRETARIADO</t>
  </si>
</sst>
</file>

<file path=xl/styles.xml><?xml version="1.0" encoding="utf-8"?>
<styleSheet xmlns="http://schemas.openxmlformats.org/spreadsheetml/2006/main">
  <numFmts count="4">
    <numFmt numFmtId="42" formatCode="_ &quot;$&quot;\ * #,##0_ ;_ &quot;$&quot;\ * \-#,##0_ ;_ &quot;$&quot;\ * &quot;-&quot;_ ;_ @_ "/>
    <numFmt numFmtId="164" formatCode="_-&quot;$&quot;\ * #,##0_-;\-&quot;$&quot;\ * #,##0_-;_-&quot;$&quot;\ * &quot;-&quot;_-;_-@_-"/>
    <numFmt numFmtId="165" formatCode="#,##0;[Red]#,##0"/>
    <numFmt numFmtId="166" formatCode="0;[Red]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Batang"/>
      <family val="1"/>
    </font>
    <font>
      <sz val="8"/>
      <color theme="1"/>
      <name val="Batang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Batang"/>
      <family val="1"/>
    </font>
    <font>
      <b/>
      <sz val="8"/>
      <color theme="1"/>
      <name val="Batang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5" xfId="0" applyFont="1" applyBorder="1"/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Fill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/>
    <xf numFmtId="0" fontId="6" fillId="0" borderId="18" xfId="0" applyFont="1" applyBorder="1" applyAlignment="1">
      <alignment horizontal="center"/>
    </xf>
    <xf numFmtId="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8" xfId="0" applyFont="1" applyBorder="1"/>
    <xf numFmtId="0" fontId="8" fillId="0" borderId="8" xfId="0" applyFont="1" applyFill="1" applyBorder="1"/>
    <xf numFmtId="0" fontId="8" fillId="0" borderId="8" xfId="0" applyFont="1" applyBorder="1" applyAlignment="1">
      <alignment horizontal="center"/>
    </xf>
    <xf numFmtId="164" fontId="8" fillId="0" borderId="8" xfId="0" applyNumberFormat="1" applyFont="1" applyBorder="1"/>
    <xf numFmtId="165" fontId="8" fillId="0" borderId="8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8" fillId="0" borderId="8" xfId="0" applyNumberFormat="1" applyFont="1" applyBorder="1" applyAlignment="1">
      <alignment horizontal="center"/>
    </xf>
    <xf numFmtId="14" fontId="8" fillId="0" borderId="8" xfId="0" applyNumberFormat="1" applyFont="1" applyBorder="1"/>
    <xf numFmtId="0" fontId="8" fillId="0" borderId="10" xfId="0" applyFont="1" applyBorder="1" applyAlignment="1">
      <alignment horizontal="center"/>
    </xf>
    <xf numFmtId="0" fontId="8" fillId="0" borderId="24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4" fontId="8" fillId="0" borderId="0" xfId="0" applyNumberFormat="1" applyFont="1" applyBorder="1"/>
    <xf numFmtId="0" fontId="8" fillId="0" borderId="22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8" fillId="0" borderId="26" xfId="0" applyFont="1" applyFill="1" applyBorder="1"/>
    <xf numFmtId="0" fontId="8" fillId="0" borderId="26" xfId="0" applyFont="1" applyBorder="1" applyAlignment="1">
      <alignment horizontal="center"/>
    </xf>
    <xf numFmtId="164" fontId="8" fillId="0" borderId="26" xfId="0" applyNumberFormat="1" applyFont="1" applyBorder="1"/>
    <xf numFmtId="166" fontId="8" fillId="0" borderId="26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14" fontId="8" fillId="0" borderId="26" xfId="0" applyNumberFormat="1" applyFont="1" applyBorder="1"/>
    <xf numFmtId="0" fontId="8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17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2" fontId="12" fillId="0" borderId="0" xfId="0" applyNumberFormat="1" applyFont="1" applyAlignment="1">
      <alignment horizontal="center"/>
    </xf>
    <xf numFmtId="42" fontId="13" fillId="0" borderId="0" xfId="0" applyNumberFormat="1" applyFont="1" applyAlignment="1">
      <alignment horizontal="center"/>
    </xf>
    <xf numFmtId="42" fontId="9" fillId="0" borderId="0" xfId="0" applyNumberFormat="1" applyFont="1" applyAlignment="1">
      <alignment horizontal="center"/>
    </xf>
    <xf numFmtId="42" fontId="8" fillId="0" borderId="0" xfId="0" applyNumberFormat="1" applyFont="1" applyAlignment="1">
      <alignment horizontal="center"/>
    </xf>
    <xf numFmtId="42" fontId="11" fillId="0" borderId="0" xfId="0" applyNumberFormat="1" applyFont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/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42" fontId="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3" xfId="0" applyFont="1" applyBorder="1" applyAlignment="1"/>
    <xf numFmtId="0" fontId="14" fillId="0" borderId="3" xfId="0" applyFont="1" applyBorder="1"/>
    <xf numFmtId="0" fontId="14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Fill="1" applyBorder="1"/>
    <xf numFmtId="0" fontId="10" fillId="0" borderId="0" xfId="0" applyFont="1" applyBorder="1"/>
    <xf numFmtId="0" fontId="14" fillId="0" borderId="21" xfId="0" applyFont="1" applyBorder="1"/>
    <xf numFmtId="0" fontId="14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6" xfId="0" applyFont="1" applyBorder="1"/>
    <xf numFmtId="0" fontId="14" fillId="0" borderId="21" xfId="0" applyFont="1" applyBorder="1" applyAlignment="1"/>
    <xf numFmtId="0" fontId="14" fillId="0" borderId="3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9" fontId="14" fillId="0" borderId="29" xfId="0" applyNumberFormat="1" applyFont="1" applyBorder="1" applyAlignment="1">
      <alignment horizontal="center"/>
    </xf>
    <xf numFmtId="9" fontId="14" fillId="0" borderId="18" xfId="0" applyNumberFormat="1" applyFont="1" applyBorder="1" applyAlignment="1">
      <alignment horizontal="center"/>
    </xf>
    <xf numFmtId="0" fontId="11" fillId="0" borderId="0" xfId="0" applyFont="1" applyBorder="1"/>
    <xf numFmtId="166" fontId="8" fillId="0" borderId="8" xfId="0" applyNumberFormat="1" applyFont="1" applyBorder="1" applyAlignment="1">
      <alignment horizontal="center"/>
    </xf>
    <xf numFmtId="42" fontId="8" fillId="0" borderId="0" xfId="0" applyNumberFormat="1" applyFont="1" applyBorder="1"/>
    <xf numFmtId="14" fontId="8" fillId="0" borderId="14" xfId="0" applyNumberFormat="1" applyFont="1" applyBorder="1"/>
    <xf numFmtId="0" fontId="12" fillId="0" borderId="0" xfId="0" applyFont="1" applyBorder="1" applyAlignment="1">
      <alignment horizontal="center"/>
    </xf>
    <xf numFmtId="0" fontId="8" fillId="0" borderId="25" xfId="0" applyFont="1" applyFill="1" applyBorder="1"/>
    <xf numFmtId="0" fontId="8" fillId="0" borderId="26" xfId="0" applyFont="1" applyFill="1" applyBorder="1" applyAlignment="1">
      <alignment horizontal="center"/>
    </xf>
    <xf numFmtId="164" fontId="8" fillId="0" borderId="26" xfId="0" applyNumberFormat="1" applyFont="1" applyFill="1" applyBorder="1"/>
    <xf numFmtId="166" fontId="8" fillId="0" borderId="26" xfId="0" applyNumberFormat="1" applyFont="1" applyFill="1" applyBorder="1" applyAlignment="1">
      <alignment horizontal="center"/>
    </xf>
    <xf numFmtId="42" fontId="8" fillId="0" borderId="26" xfId="0" applyNumberFormat="1" applyFont="1" applyFill="1" applyBorder="1"/>
    <xf numFmtId="165" fontId="8" fillId="0" borderId="26" xfId="0" applyNumberFormat="1" applyFont="1" applyFill="1" applyBorder="1" applyAlignment="1">
      <alignment horizontal="center"/>
    </xf>
    <xf numFmtId="14" fontId="8" fillId="0" borderId="2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workbookViewId="0">
      <selection sqref="A1:AM33"/>
    </sheetView>
  </sheetViews>
  <sheetFormatPr baseColWidth="10" defaultRowHeight="15"/>
  <sheetData>
    <row r="1" spans="1:3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7" thickBot="1"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6"/>
    </row>
    <row r="3" spans="1:39" ht="15.75" thickBot="1">
      <c r="A3" s="7" t="s">
        <v>1</v>
      </c>
      <c r="B3" s="8" t="s">
        <v>2</v>
      </c>
      <c r="C3" s="9" t="s">
        <v>2</v>
      </c>
      <c r="D3" s="10" t="s">
        <v>3</v>
      </c>
      <c r="E3" s="11" t="s">
        <v>4</v>
      </c>
      <c r="F3" s="12" t="s">
        <v>5</v>
      </c>
      <c r="G3" s="8" t="s">
        <v>6</v>
      </c>
      <c r="H3" s="13" t="s">
        <v>7</v>
      </c>
      <c r="I3" s="14" t="s">
        <v>8</v>
      </c>
      <c r="J3" s="15" t="s">
        <v>9</v>
      </c>
      <c r="K3" s="16" t="s">
        <v>10</v>
      </c>
      <c r="L3" s="17" t="s">
        <v>11</v>
      </c>
      <c r="M3" s="18"/>
      <c r="N3" s="19" t="s">
        <v>12</v>
      </c>
      <c r="O3" s="12" t="s">
        <v>13</v>
      </c>
      <c r="P3" s="12" t="s">
        <v>14</v>
      </c>
      <c r="Q3" s="12" t="s">
        <v>15</v>
      </c>
      <c r="R3" s="12" t="s">
        <v>16</v>
      </c>
      <c r="S3" s="8" t="s">
        <v>17</v>
      </c>
      <c r="T3" s="7" t="s">
        <v>18</v>
      </c>
      <c r="U3" s="12" t="s">
        <v>19</v>
      </c>
      <c r="V3" s="20" t="s">
        <v>20</v>
      </c>
      <c r="W3" s="12" t="s">
        <v>21</v>
      </c>
      <c r="X3" s="21" t="s">
        <v>22</v>
      </c>
      <c r="Y3" s="21" t="s">
        <v>23</v>
      </c>
      <c r="Z3" s="21" t="s">
        <v>24</v>
      </c>
      <c r="AA3" s="12" t="s">
        <v>25</v>
      </c>
      <c r="AB3" s="12" t="s">
        <v>26</v>
      </c>
      <c r="AC3" s="12" t="s">
        <v>27</v>
      </c>
      <c r="AD3" s="12" t="s">
        <v>28</v>
      </c>
      <c r="AE3" s="12" t="s">
        <v>29</v>
      </c>
      <c r="AF3" s="12" t="s">
        <v>30</v>
      </c>
      <c r="AG3" s="12" t="s">
        <v>31</v>
      </c>
      <c r="AH3" s="22" t="s">
        <v>32</v>
      </c>
      <c r="AI3" s="23"/>
      <c r="AJ3" s="23"/>
      <c r="AK3" s="24" t="s">
        <v>33</v>
      </c>
      <c r="AL3" s="25" t="s">
        <v>34</v>
      </c>
      <c r="AM3" s="25" t="s">
        <v>35</v>
      </c>
    </row>
    <row r="4" spans="1:39" ht="15.75" thickBot="1">
      <c r="A4" s="26"/>
      <c r="B4" s="27" t="s">
        <v>36</v>
      </c>
      <c r="C4" s="28" t="s">
        <v>37</v>
      </c>
      <c r="D4" s="29"/>
      <c r="E4" s="30"/>
      <c r="F4" s="31"/>
      <c r="G4" s="32" t="s">
        <v>38</v>
      </c>
      <c r="H4" s="33" t="s">
        <v>39</v>
      </c>
      <c r="I4" s="34"/>
      <c r="J4" s="34" t="s">
        <v>40</v>
      </c>
      <c r="K4" s="35" t="s">
        <v>41</v>
      </c>
      <c r="L4" s="36" t="s">
        <v>42</v>
      </c>
      <c r="M4" s="37" t="s">
        <v>43</v>
      </c>
      <c r="N4" s="38"/>
      <c r="O4" s="31"/>
      <c r="P4" s="31"/>
      <c r="Q4" s="31"/>
      <c r="R4" s="31"/>
      <c r="S4" s="33"/>
      <c r="T4" s="26"/>
      <c r="U4" s="31"/>
      <c r="V4" s="39" t="s">
        <v>44</v>
      </c>
      <c r="W4" s="32" t="s">
        <v>45</v>
      </c>
      <c r="X4" s="31"/>
      <c r="Y4" s="32">
        <v>19803</v>
      </c>
      <c r="Z4" s="32" t="s">
        <v>46</v>
      </c>
      <c r="AA4" s="32" t="s">
        <v>47</v>
      </c>
      <c r="AB4" s="40" t="s">
        <v>48</v>
      </c>
      <c r="AC4" s="32"/>
      <c r="AD4" s="32">
        <v>20624</v>
      </c>
      <c r="AE4" s="32"/>
      <c r="AF4" s="32" t="s">
        <v>49</v>
      </c>
      <c r="AG4" s="32" t="s">
        <v>50</v>
      </c>
      <c r="AH4" s="41">
        <v>0.25</v>
      </c>
      <c r="AI4" s="41">
        <v>0.5</v>
      </c>
      <c r="AJ4" s="42" t="s">
        <v>43</v>
      </c>
      <c r="AK4" s="43"/>
      <c r="AL4" s="44" t="s">
        <v>51</v>
      </c>
      <c r="AM4" s="44" t="s">
        <v>52</v>
      </c>
    </row>
    <row r="5" spans="1:39">
      <c r="A5" s="45" t="s">
        <v>53</v>
      </c>
      <c r="B5" s="46" t="s">
        <v>54</v>
      </c>
      <c r="C5" s="46" t="s">
        <v>55</v>
      </c>
      <c r="D5" s="47" t="s">
        <v>56</v>
      </c>
      <c r="E5" s="48" t="s">
        <v>57</v>
      </c>
      <c r="F5" s="48">
        <v>6</v>
      </c>
      <c r="G5" s="48" t="s">
        <v>53</v>
      </c>
      <c r="H5" s="48" t="s">
        <v>58</v>
      </c>
      <c r="I5" s="48" t="s">
        <v>59</v>
      </c>
      <c r="J5" s="48" t="s">
        <v>60</v>
      </c>
      <c r="K5" s="49">
        <v>409689</v>
      </c>
      <c r="L5" s="50">
        <v>13</v>
      </c>
      <c r="M5" s="51">
        <f>K5*26/100</f>
        <v>106519.14</v>
      </c>
      <c r="N5" s="49">
        <v>88083</v>
      </c>
      <c r="O5" s="49">
        <v>1057886</v>
      </c>
      <c r="P5" s="49">
        <v>143391</v>
      </c>
      <c r="Q5" s="49">
        <v>57356</v>
      </c>
      <c r="R5" s="49">
        <v>15838</v>
      </c>
      <c r="S5" s="49">
        <v>205226</v>
      </c>
      <c r="T5" s="49">
        <v>78207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319082</v>
      </c>
      <c r="AA5" s="49">
        <v>212721</v>
      </c>
      <c r="AB5" s="51">
        <v>0</v>
      </c>
      <c r="AC5" s="49">
        <v>0</v>
      </c>
      <c r="AD5" s="49">
        <v>0</v>
      </c>
      <c r="AE5" s="49">
        <v>0</v>
      </c>
      <c r="AF5" s="49">
        <v>0</v>
      </c>
      <c r="AG5" s="49">
        <v>1467575</v>
      </c>
      <c r="AH5" s="52"/>
      <c r="AI5" s="52"/>
      <c r="AJ5" s="49"/>
      <c r="AK5" s="51">
        <f>K5+M5+N5+O5+P5+Q5+R5+S5+T5+U5+V5+X5+Y5+AA5+AB5+AJ5+AG5+AC5+Z5+AD5+AE5</f>
        <v>4161573.14</v>
      </c>
      <c r="AL5" s="53">
        <v>39788</v>
      </c>
      <c r="AM5" s="54" t="s">
        <v>61</v>
      </c>
    </row>
    <row r="6" spans="1:39">
      <c r="A6" s="55" t="s">
        <v>62</v>
      </c>
      <c r="B6" s="56" t="s">
        <v>63</v>
      </c>
      <c r="C6" s="56" t="s">
        <v>64</v>
      </c>
      <c r="D6" s="57" t="s">
        <v>65</v>
      </c>
      <c r="E6" s="58" t="s">
        <v>66</v>
      </c>
      <c r="F6" s="58">
        <v>8</v>
      </c>
      <c r="G6" s="58" t="s">
        <v>67</v>
      </c>
      <c r="H6" s="58" t="s">
        <v>68</v>
      </c>
      <c r="I6" s="58" t="s">
        <v>59</v>
      </c>
      <c r="J6" s="58" t="s">
        <v>60</v>
      </c>
      <c r="K6" s="51">
        <v>340362</v>
      </c>
      <c r="L6" s="59">
        <v>5</v>
      </c>
      <c r="M6" s="51">
        <f>K6*10/100</f>
        <v>34036.199999999997</v>
      </c>
      <c r="N6" s="51">
        <v>73178</v>
      </c>
      <c r="O6" s="51">
        <v>609117</v>
      </c>
      <c r="P6" s="51">
        <v>119127</v>
      </c>
      <c r="Q6" s="51">
        <v>47651</v>
      </c>
      <c r="R6" s="51">
        <v>15838</v>
      </c>
      <c r="S6" s="51">
        <v>107942</v>
      </c>
      <c r="T6" s="51">
        <v>44502</v>
      </c>
      <c r="U6" s="51">
        <v>24983</v>
      </c>
      <c r="V6" s="51">
        <v>0</v>
      </c>
      <c r="W6" s="51">
        <v>0</v>
      </c>
      <c r="X6" s="51">
        <v>284844</v>
      </c>
      <c r="Y6" s="51">
        <v>189896</v>
      </c>
      <c r="Z6" s="51">
        <v>213014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51">
        <v>0</v>
      </c>
      <c r="AH6" s="60">
        <v>0</v>
      </c>
      <c r="AI6" s="60">
        <v>0</v>
      </c>
      <c r="AJ6" s="51">
        <v>0</v>
      </c>
      <c r="AK6" s="51">
        <f t="shared" ref="AK6:AK13" si="0">K6+M6+N6+O6+P6+Q6+R6+S6+T6+U6+V6+X6+Y6+AA6+AB6+AJ6+AG6+AC6+Z6+AD6+AE6</f>
        <v>2104490.2000000002</v>
      </c>
      <c r="AL6" s="61">
        <v>37681</v>
      </c>
      <c r="AM6" s="62" t="s">
        <v>61</v>
      </c>
    </row>
    <row r="7" spans="1:39">
      <c r="A7" s="55" t="s">
        <v>62</v>
      </c>
      <c r="B7" s="56" t="s">
        <v>69</v>
      </c>
      <c r="C7" s="56" t="s">
        <v>70</v>
      </c>
      <c r="D7" s="57" t="s">
        <v>71</v>
      </c>
      <c r="E7" s="58" t="s">
        <v>72</v>
      </c>
      <c r="F7" s="58">
        <v>10</v>
      </c>
      <c r="G7" s="58" t="s">
        <v>73</v>
      </c>
      <c r="H7" s="58" t="s">
        <v>74</v>
      </c>
      <c r="I7" s="58" t="s">
        <v>59</v>
      </c>
      <c r="J7" s="58" t="s">
        <v>60</v>
      </c>
      <c r="K7" s="51">
        <v>290198</v>
      </c>
      <c r="L7" s="59">
        <v>5</v>
      </c>
      <c r="M7" s="51">
        <f>K7*10/100</f>
        <v>29019.8</v>
      </c>
      <c r="N7" s="51">
        <v>62393</v>
      </c>
      <c r="O7" s="51">
        <v>353780</v>
      </c>
      <c r="P7" s="51">
        <v>101569</v>
      </c>
      <c r="Q7" s="51">
        <v>40628</v>
      </c>
      <c r="R7" s="51">
        <v>15838</v>
      </c>
      <c r="S7" s="51">
        <v>61503</v>
      </c>
      <c r="T7" s="51">
        <v>25371</v>
      </c>
      <c r="U7" s="51">
        <v>24983</v>
      </c>
      <c r="V7" s="51">
        <v>0</v>
      </c>
      <c r="W7" s="51">
        <v>0</v>
      </c>
      <c r="X7" s="51">
        <v>0</v>
      </c>
      <c r="Y7" s="51">
        <v>0</v>
      </c>
      <c r="Z7" s="51">
        <v>147300</v>
      </c>
      <c r="AA7" s="51">
        <v>98200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60">
        <v>13</v>
      </c>
      <c r="AI7" s="60">
        <v>6</v>
      </c>
      <c r="AJ7" s="51">
        <v>85581</v>
      </c>
      <c r="AK7" s="51">
        <f t="shared" si="0"/>
        <v>1336363.8</v>
      </c>
      <c r="AL7" s="61">
        <v>36740</v>
      </c>
      <c r="AM7" s="62" t="s">
        <v>61</v>
      </c>
    </row>
    <row r="8" spans="1:39">
      <c r="A8" s="55" t="s">
        <v>62</v>
      </c>
      <c r="B8" s="56" t="s">
        <v>75</v>
      </c>
      <c r="C8" s="56" t="s">
        <v>76</v>
      </c>
      <c r="D8" s="57" t="s">
        <v>77</v>
      </c>
      <c r="E8" s="58" t="s">
        <v>78</v>
      </c>
      <c r="F8" s="58">
        <v>10</v>
      </c>
      <c r="G8" s="58" t="s">
        <v>79</v>
      </c>
      <c r="H8" s="58" t="s">
        <v>80</v>
      </c>
      <c r="I8" s="58" t="s">
        <v>59</v>
      </c>
      <c r="J8" s="58" t="s">
        <v>60</v>
      </c>
      <c r="K8" s="51">
        <v>290198</v>
      </c>
      <c r="L8" s="59">
        <v>0</v>
      </c>
      <c r="M8" s="51">
        <v>0</v>
      </c>
      <c r="N8" s="51">
        <v>62393</v>
      </c>
      <c r="O8" s="51">
        <v>353780</v>
      </c>
      <c r="P8" s="51">
        <v>101569</v>
      </c>
      <c r="Q8" s="51">
        <v>40628</v>
      </c>
      <c r="R8" s="51">
        <v>15838</v>
      </c>
      <c r="S8" s="51">
        <v>61503</v>
      </c>
      <c r="T8" s="51">
        <v>25371</v>
      </c>
      <c r="U8" s="51">
        <v>24983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60">
        <v>17</v>
      </c>
      <c r="AI8" s="60">
        <v>4</v>
      </c>
      <c r="AJ8" s="51">
        <v>92360</v>
      </c>
      <c r="AK8" s="51">
        <f t="shared" si="0"/>
        <v>1068623</v>
      </c>
      <c r="AL8" s="61">
        <v>41334</v>
      </c>
      <c r="AM8" s="62" t="s">
        <v>61</v>
      </c>
    </row>
    <row r="9" spans="1:39">
      <c r="A9" s="55" t="s">
        <v>62</v>
      </c>
      <c r="B9" s="56" t="s">
        <v>81</v>
      </c>
      <c r="C9" s="56" t="s">
        <v>82</v>
      </c>
      <c r="D9" s="57" t="s">
        <v>83</v>
      </c>
      <c r="E9" s="58" t="s">
        <v>84</v>
      </c>
      <c r="F9" s="58">
        <v>10</v>
      </c>
      <c r="G9" s="58" t="s">
        <v>85</v>
      </c>
      <c r="H9" s="58" t="s">
        <v>86</v>
      </c>
      <c r="I9" s="58" t="s">
        <v>59</v>
      </c>
      <c r="J9" s="58" t="s">
        <v>60</v>
      </c>
      <c r="K9" s="51">
        <v>290198</v>
      </c>
      <c r="L9" s="59">
        <v>9</v>
      </c>
      <c r="M9" s="51">
        <f>K9*18/100</f>
        <v>52235.64</v>
      </c>
      <c r="N9" s="51">
        <v>62393</v>
      </c>
      <c r="O9" s="51">
        <v>353780</v>
      </c>
      <c r="P9" s="51">
        <v>101569</v>
      </c>
      <c r="Q9" s="51">
        <v>40628</v>
      </c>
      <c r="R9" s="51">
        <v>15838</v>
      </c>
      <c r="S9" s="51">
        <v>61503</v>
      </c>
      <c r="T9" s="51">
        <v>25371</v>
      </c>
      <c r="U9" s="51">
        <v>24983</v>
      </c>
      <c r="V9" s="51">
        <v>0</v>
      </c>
      <c r="W9" s="51">
        <v>0</v>
      </c>
      <c r="X9" s="51">
        <v>0</v>
      </c>
      <c r="Y9" s="51"/>
      <c r="Z9" s="51">
        <v>147300</v>
      </c>
      <c r="AA9" s="51">
        <v>98200</v>
      </c>
      <c r="AB9" s="51">
        <v>0</v>
      </c>
      <c r="AC9" s="51">
        <v>0</v>
      </c>
      <c r="AD9" s="51">
        <v>0</v>
      </c>
      <c r="AE9" s="51">
        <v>55526</v>
      </c>
      <c r="AF9" s="51">
        <v>0</v>
      </c>
      <c r="AG9" s="51">
        <v>0</v>
      </c>
      <c r="AH9" s="60">
        <v>29</v>
      </c>
      <c r="AI9" s="60">
        <v>8</v>
      </c>
      <c r="AJ9" s="51">
        <v>163536</v>
      </c>
      <c r="AK9" s="51">
        <f t="shared" si="0"/>
        <v>1493060.6400000001</v>
      </c>
      <c r="AL9" s="61">
        <v>32265</v>
      </c>
      <c r="AM9" s="62" t="s">
        <v>61</v>
      </c>
    </row>
    <row r="10" spans="1:39">
      <c r="A10" s="55" t="s">
        <v>87</v>
      </c>
      <c r="B10" s="56" t="s">
        <v>88</v>
      </c>
      <c r="C10" s="56" t="s">
        <v>89</v>
      </c>
      <c r="D10" s="57" t="s">
        <v>90</v>
      </c>
      <c r="E10" s="58" t="s">
        <v>91</v>
      </c>
      <c r="F10" s="58">
        <v>11</v>
      </c>
      <c r="G10" s="58" t="s">
        <v>92</v>
      </c>
      <c r="H10" s="58" t="s">
        <v>93</v>
      </c>
      <c r="I10" s="58" t="s">
        <v>59</v>
      </c>
      <c r="J10" s="58" t="s">
        <v>60</v>
      </c>
      <c r="K10" s="51">
        <v>268691</v>
      </c>
      <c r="L10" s="59">
        <v>15</v>
      </c>
      <c r="M10" s="51">
        <f>K10*30/100</f>
        <v>80607.3</v>
      </c>
      <c r="N10" s="51">
        <v>57769</v>
      </c>
      <c r="O10" s="51">
        <v>267321</v>
      </c>
      <c r="P10" s="51">
        <v>94042</v>
      </c>
      <c r="Q10" s="51">
        <v>37617</v>
      </c>
      <c r="R10" s="51">
        <v>15838</v>
      </c>
      <c r="S10" s="51">
        <v>45841</v>
      </c>
      <c r="T10" s="51">
        <v>18884</v>
      </c>
      <c r="U10" s="51">
        <v>24983</v>
      </c>
      <c r="V10" s="51">
        <v>60064</v>
      </c>
      <c r="W10" s="51">
        <v>0</v>
      </c>
      <c r="X10" s="51">
        <v>0</v>
      </c>
      <c r="Y10" s="51">
        <v>0</v>
      </c>
      <c r="Z10" s="51">
        <v>124077</v>
      </c>
      <c r="AA10" s="51">
        <v>82718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60">
        <v>25</v>
      </c>
      <c r="AI10" s="60">
        <v>9</v>
      </c>
      <c r="AJ10" s="51">
        <v>126245</v>
      </c>
      <c r="AK10" s="51">
        <f t="shared" si="0"/>
        <v>1304697.3</v>
      </c>
      <c r="AL10" s="61">
        <v>29738</v>
      </c>
      <c r="AM10" s="62" t="s">
        <v>61</v>
      </c>
    </row>
    <row r="11" spans="1:39">
      <c r="A11" s="55" t="s">
        <v>94</v>
      </c>
      <c r="B11" s="56" t="s">
        <v>95</v>
      </c>
      <c r="C11" s="56" t="s">
        <v>96</v>
      </c>
      <c r="D11" s="57" t="s">
        <v>97</v>
      </c>
      <c r="E11" s="58" t="s">
        <v>98</v>
      </c>
      <c r="F11" s="58">
        <v>13</v>
      </c>
      <c r="G11" s="58" t="s">
        <v>99</v>
      </c>
      <c r="H11" s="58" t="s">
        <v>100</v>
      </c>
      <c r="I11" s="58" t="s">
        <v>59</v>
      </c>
      <c r="J11" s="58" t="s">
        <v>60</v>
      </c>
      <c r="K11" s="51">
        <v>230378</v>
      </c>
      <c r="L11" s="59">
        <v>14</v>
      </c>
      <c r="M11" s="51">
        <f>K11*28/100</f>
        <v>64505.84</v>
      </c>
      <c r="N11" s="51">
        <v>49531</v>
      </c>
      <c r="O11" s="51">
        <v>146833</v>
      </c>
      <c r="P11" s="51">
        <v>80632</v>
      </c>
      <c r="Q11" s="51">
        <v>32253</v>
      </c>
      <c r="R11" s="51">
        <v>57196</v>
      </c>
      <c r="S11" s="51">
        <v>28623</v>
      </c>
      <c r="T11" s="51">
        <v>10885</v>
      </c>
      <c r="U11" s="51">
        <v>41276</v>
      </c>
      <c r="V11" s="51">
        <v>0</v>
      </c>
      <c r="W11" s="51">
        <v>0</v>
      </c>
      <c r="X11" s="51">
        <v>0</v>
      </c>
      <c r="Y11" s="51">
        <v>0</v>
      </c>
      <c r="Z11" s="51">
        <v>102319</v>
      </c>
      <c r="AA11" s="51">
        <v>68213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60">
        <v>0</v>
      </c>
      <c r="AI11" s="60">
        <v>0</v>
      </c>
      <c r="AJ11" s="51">
        <v>0</v>
      </c>
      <c r="AK11" s="51">
        <f t="shared" si="0"/>
        <v>912644.84</v>
      </c>
      <c r="AL11" s="61">
        <v>29966</v>
      </c>
      <c r="AM11" s="62" t="s">
        <v>61</v>
      </c>
    </row>
    <row r="12" spans="1:39">
      <c r="A12" s="55" t="s">
        <v>101</v>
      </c>
      <c r="B12" s="56" t="s">
        <v>102</v>
      </c>
      <c r="C12" s="56" t="s">
        <v>103</v>
      </c>
      <c r="D12" s="57" t="s">
        <v>104</v>
      </c>
      <c r="E12" s="58" t="s">
        <v>105</v>
      </c>
      <c r="F12" s="58">
        <v>14</v>
      </c>
      <c r="G12" s="58" t="s">
        <v>106</v>
      </c>
      <c r="H12" s="58" t="s">
        <v>107</v>
      </c>
      <c r="I12" s="58" t="s">
        <v>59</v>
      </c>
      <c r="J12" s="58" t="s">
        <v>60</v>
      </c>
      <c r="K12" s="51">
        <v>213303</v>
      </c>
      <c r="L12" s="59">
        <v>15</v>
      </c>
      <c r="M12" s="51">
        <f>K12*30/100</f>
        <v>63990.9</v>
      </c>
      <c r="N12" s="51">
        <v>45860</v>
      </c>
      <c r="O12" s="51">
        <v>110915</v>
      </c>
      <c r="P12" s="51">
        <v>74656</v>
      </c>
      <c r="Q12" s="51">
        <v>29862</v>
      </c>
      <c r="R12" s="51">
        <v>56739</v>
      </c>
      <c r="S12" s="51">
        <v>21581</v>
      </c>
      <c r="T12" s="51">
        <v>8049</v>
      </c>
      <c r="U12" s="51">
        <v>41276</v>
      </c>
      <c r="V12" s="51">
        <v>0</v>
      </c>
      <c r="W12" s="51">
        <v>0</v>
      </c>
      <c r="X12" s="51">
        <v>0</v>
      </c>
      <c r="Y12" s="51">
        <v>0</v>
      </c>
      <c r="Z12" s="51">
        <v>90822</v>
      </c>
      <c r="AA12" s="51">
        <v>60548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60">
        <v>40</v>
      </c>
      <c r="AI12" s="60">
        <v>43</v>
      </c>
      <c r="AJ12" s="51">
        <v>195384</v>
      </c>
      <c r="AK12" s="51">
        <f>K12+M12+N12+O12+P12+Q12+R12+S12+T12+U12+V12+X12+Y12+AA12+AB12+AJ12+AG12+AC12+Z12+AD12+AE12+AF12</f>
        <v>1012985.9</v>
      </c>
      <c r="AL12" s="61">
        <v>29573</v>
      </c>
      <c r="AM12" s="62" t="s">
        <v>61</v>
      </c>
    </row>
    <row r="13" spans="1:39">
      <c r="A13" s="55" t="s">
        <v>101</v>
      </c>
      <c r="B13" s="56" t="s">
        <v>108</v>
      </c>
      <c r="C13" s="56" t="s">
        <v>109</v>
      </c>
      <c r="D13" s="57" t="s">
        <v>110</v>
      </c>
      <c r="E13" s="58" t="s">
        <v>111</v>
      </c>
      <c r="F13" s="58">
        <v>15</v>
      </c>
      <c r="G13" s="58" t="s">
        <v>112</v>
      </c>
      <c r="H13" s="58" t="s">
        <v>93</v>
      </c>
      <c r="I13" s="58" t="s">
        <v>59</v>
      </c>
      <c r="J13" s="58" t="s">
        <v>60</v>
      </c>
      <c r="K13" s="51">
        <v>197562</v>
      </c>
      <c r="L13" s="59">
        <v>12</v>
      </c>
      <c r="M13" s="51">
        <f>K13*24/100</f>
        <v>47414.879999999997</v>
      </c>
      <c r="N13" s="51">
        <v>42476</v>
      </c>
      <c r="O13" s="51">
        <v>89088</v>
      </c>
      <c r="P13" s="51">
        <v>69147</v>
      </c>
      <c r="Q13" s="51">
        <v>27659</v>
      </c>
      <c r="R13" s="51">
        <v>48861</v>
      </c>
      <c r="S13" s="51">
        <v>16736</v>
      </c>
      <c r="T13" s="51">
        <v>6297</v>
      </c>
      <c r="U13" s="51">
        <v>41276</v>
      </c>
      <c r="V13" s="51">
        <v>22244</v>
      </c>
      <c r="W13" s="51">
        <v>0</v>
      </c>
      <c r="X13" s="51">
        <v>0</v>
      </c>
      <c r="Y13" s="51">
        <v>0</v>
      </c>
      <c r="Z13" s="51">
        <v>81047</v>
      </c>
      <c r="AA13" s="51">
        <v>54031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60">
        <v>20</v>
      </c>
      <c r="AI13" s="60">
        <v>0</v>
      </c>
      <c r="AJ13" s="51">
        <v>37717</v>
      </c>
      <c r="AK13" s="51">
        <f t="shared" si="0"/>
        <v>781555.88</v>
      </c>
      <c r="AL13" s="61">
        <v>32097</v>
      </c>
      <c r="AM13" s="62" t="s">
        <v>61</v>
      </c>
    </row>
    <row r="14" spans="1:39">
      <c r="A14" s="55" t="s">
        <v>101</v>
      </c>
      <c r="B14" s="56" t="s">
        <v>88</v>
      </c>
      <c r="C14" s="56" t="s">
        <v>89</v>
      </c>
      <c r="D14" s="57" t="s">
        <v>113</v>
      </c>
      <c r="E14" s="58" t="s">
        <v>114</v>
      </c>
      <c r="F14" s="58">
        <v>16</v>
      </c>
      <c r="G14" s="58" t="s">
        <v>115</v>
      </c>
      <c r="H14" s="58" t="s">
        <v>116</v>
      </c>
      <c r="I14" s="58" t="s">
        <v>59</v>
      </c>
      <c r="J14" s="58" t="s">
        <v>60</v>
      </c>
      <c r="K14" s="51">
        <v>182605</v>
      </c>
      <c r="L14" s="63">
        <v>10</v>
      </c>
      <c r="M14" s="51">
        <f>K14*20/100</f>
        <v>36521</v>
      </c>
      <c r="N14" s="51">
        <v>39260</v>
      </c>
      <c r="O14" s="51">
        <v>87497</v>
      </c>
      <c r="P14" s="51">
        <v>63912</v>
      </c>
      <c r="Q14" s="51">
        <v>25565</v>
      </c>
      <c r="R14" s="51">
        <v>51479</v>
      </c>
      <c r="S14" s="51">
        <v>16302</v>
      </c>
      <c r="T14" s="51">
        <v>6116</v>
      </c>
      <c r="U14" s="51">
        <v>41276</v>
      </c>
      <c r="V14" s="51">
        <v>0</v>
      </c>
      <c r="W14" s="51">
        <v>0</v>
      </c>
      <c r="X14" s="51">
        <v>0</v>
      </c>
      <c r="Y14" s="51">
        <v>0</v>
      </c>
      <c r="Z14" s="51">
        <v>78051</v>
      </c>
      <c r="AA14" s="51">
        <v>52034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60">
        <v>45</v>
      </c>
      <c r="AI14" s="60">
        <v>22</v>
      </c>
      <c r="AJ14" s="51">
        <v>126876</v>
      </c>
      <c r="AK14" s="51">
        <f>K14+M14+N14+O14+P14+Q14+R14+S14+T14+U14+V14+X14+Y14+AA14+AB14+AJ14+AG14+AC14+Z14+AD14+AE14+AF14</f>
        <v>807494</v>
      </c>
      <c r="AL14" s="61">
        <v>30758</v>
      </c>
      <c r="AM14" s="62" t="s">
        <v>61</v>
      </c>
    </row>
    <row r="15" spans="1:39">
      <c r="A15" s="55" t="s">
        <v>101</v>
      </c>
      <c r="B15" s="56" t="s">
        <v>117</v>
      </c>
      <c r="C15" s="56" t="s">
        <v>118</v>
      </c>
      <c r="D15" s="57" t="s">
        <v>119</v>
      </c>
      <c r="E15" s="58" t="s">
        <v>120</v>
      </c>
      <c r="F15" s="58">
        <v>17</v>
      </c>
      <c r="G15" s="58" t="s">
        <v>101</v>
      </c>
      <c r="H15" s="58" t="s">
        <v>107</v>
      </c>
      <c r="I15" s="58" t="s">
        <v>59</v>
      </c>
      <c r="J15" s="58" t="s">
        <v>60</v>
      </c>
      <c r="K15" s="51">
        <v>169195</v>
      </c>
      <c r="L15" s="63">
        <v>11</v>
      </c>
      <c r="M15" s="51">
        <f>K15*22/100</f>
        <v>37222.9</v>
      </c>
      <c r="N15" s="51">
        <v>36377</v>
      </c>
      <c r="O15" s="51">
        <v>67650</v>
      </c>
      <c r="P15" s="51">
        <v>59218</v>
      </c>
      <c r="Q15" s="51">
        <v>23687</v>
      </c>
      <c r="R15" s="51">
        <v>47892</v>
      </c>
      <c r="S15" s="51">
        <v>11747</v>
      </c>
      <c r="T15" s="51">
        <v>4385</v>
      </c>
      <c r="U15" s="51">
        <v>41276</v>
      </c>
      <c r="V15" s="51">
        <v>0</v>
      </c>
      <c r="W15" s="51">
        <v>26400</v>
      </c>
      <c r="X15" s="51">
        <v>0</v>
      </c>
      <c r="Y15" s="51">
        <v>0</v>
      </c>
      <c r="Z15" s="51">
        <v>70125</v>
      </c>
      <c r="AA15" s="51">
        <v>46750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60">
        <v>0</v>
      </c>
      <c r="AI15" s="60">
        <v>0</v>
      </c>
      <c r="AJ15" s="51">
        <v>0</v>
      </c>
      <c r="AK15" s="51">
        <f>K15+M15+N15+O15+P15+Q15+R15+S15+T15+U15+V15+X15+Y15+AA15+AB15+AJ15+AG15+AC15+Z15+AD15+AE15+AF15+W15</f>
        <v>641924.9</v>
      </c>
      <c r="AL15" s="61">
        <v>32419</v>
      </c>
      <c r="AM15" s="62" t="s">
        <v>61</v>
      </c>
    </row>
    <row r="16" spans="1:39">
      <c r="A16" s="55" t="s">
        <v>121</v>
      </c>
      <c r="B16" s="56" t="s">
        <v>122</v>
      </c>
      <c r="C16" s="56" t="s">
        <v>63</v>
      </c>
      <c r="D16" s="57" t="s">
        <v>123</v>
      </c>
      <c r="E16" s="58" t="s">
        <v>124</v>
      </c>
      <c r="F16" s="58">
        <v>17</v>
      </c>
      <c r="G16" s="58" t="s">
        <v>115</v>
      </c>
      <c r="H16" s="58" t="s">
        <v>125</v>
      </c>
      <c r="I16" s="58" t="s">
        <v>59</v>
      </c>
      <c r="J16" s="58" t="s">
        <v>60</v>
      </c>
      <c r="K16" s="51">
        <v>169195</v>
      </c>
      <c r="L16" s="63">
        <v>13</v>
      </c>
      <c r="M16" s="51">
        <f t="shared" ref="M16" si="1">K16*26/100</f>
        <v>43990.7</v>
      </c>
      <c r="N16" s="51">
        <v>36377</v>
      </c>
      <c r="O16" s="51">
        <v>67650</v>
      </c>
      <c r="P16" s="51">
        <v>59218</v>
      </c>
      <c r="Q16" s="51">
        <v>23687</v>
      </c>
      <c r="R16" s="51">
        <v>47892</v>
      </c>
      <c r="S16" s="51">
        <v>11747</v>
      </c>
      <c r="T16" s="51">
        <v>4385</v>
      </c>
      <c r="U16" s="51">
        <v>41276</v>
      </c>
      <c r="V16" s="51">
        <v>0</v>
      </c>
      <c r="W16" s="51">
        <v>9900</v>
      </c>
      <c r="X16" s="51">
        <v>0</v>
      </c>
      <c r="Y16" s="51">
        <v>0</v>
      </c>
      <c r="Z16" s="51">
        <v>70125</v>
      </c>
      <c r="AA16" s="51">
        <v>46750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60">
        <v>66</v>
      </c>
      <c r="AI16" s="60">
        <v>138</v>
      </c>
      <c r="AJ16" s="51">
        <v>360877</v>
      </c>
      <c r="AK16" s="51">
        <f>K16+M16+N16+O16+P16+Q16+R16+S16+T16+U16+V16+X16+Y16+AA16+AB16+AJ16+AG16+AC16+Z16+AD16+AE16+AF16+W16</f>
        <v>993069.7</v>
      </c>
      <c r="AL16" s="61">
        <v>31121</v>
      </c>
      <c r="AM16" s="62" t="s">
        <v>61</v>
      </c>
    </row>
    <row r="17" spans="1:39">
      <c r="A17" s="55" t="s">
        <v>121</v>
      </c>
      <c r="B17" s="56" t="s">
        <v>126</v>
      </c>
      <c r="C17" s="56" t="s">
        <v>127</v>
      </c>
      <c r="D17" s="57" t="s">
        <v>128</v>
      </c>
      <c r="E17" s="58" t="s">
        <v>129</v>
      </c>
      <c r="F17" s="58">
        <v>17</v>
      </c>
      <c r="G17" s="58" t="s">
        <v>115</v>
      </c>
      <c r="H17" s="58" t="s">
        <v>107</v>
      </c>
      <c r="I17" s="58" t="s">
        <v>59</v>
      </c>
      <c r="J17" s="58" t="s">
        <v>60</v>
      </c>
      <c r="K17" s="51">
        <v>169195</v>
      </c>
      <c r="L17" s="63">
        <v>9</v>
      </c>
      <c r="M17" s="51">
        <f>K17*18/100</f>
        <v>30455.1</v>
      </c>
      <c r="N17" s="51">
        <v>36377</v>
      </c>
      <c r="O17" s="51">
        <v>67650</v>
      </c>
      <c r="P17" s="51">
        <v>59218</v>
      </c>
      <c r="Q17" s="51">
        <v>23687</v>
      </c>
      <c r="R17" s="51">
        <v>47892</v>
      </c>
      <c r="S17" s="51">
        <v>11747</v>
      </c>
      <c r="T17" s="51">
        <v>4385</v>
      </c>
      <c r="U17" s="51">
        <v>41276</v>
      </c>
      <c r="V17" s="51">
        <v>0</v>
      </c>
      <c r="W17" s="51">
        <v>4950</v>
      </c>
      <c r="X17" s="51">
        <v>0</v>
      </c>
      <c r="Y17" s="51">
        <v>0</v>
      </c>
      <c r="Z17" s="51">
        <v>70125</v>
      </c>
      <c r="AA17" s="51">
        <v>46750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60">
        <v>0</v>
      </c>
      <c r="AI17" s="60">
        <v>0</v>
      </c>
      <c r="AJ17" s="51">
        <v>0</v>
      </c>
      <c r="AK17" s="51">
        <f>K17+M17+N17+O17+P17+Q17+R17+S17+T17+U17+V17+X17+Y17+AA17+AB17+AJ17+AG17+AC17+Z17+AD17+AE17+AF17+W17</f>
        <v>613707.1</v>
      </c>
      <c r="AL17" s="61">
        <v>33008</v>
      </c>
      <c r="AM17" s="62" t="s">
        <v>61</v>
      </c>
    </row>
    <row r="18" spans="1:39">
      <c r="A18" s="55" t="s">
        <v>121</v>
      </c>
      <c r="B18" s="56" t="s">
        <v>130</v>
      </c>
      <c r="C18" s="56" t="s">
        <v>127</v>
      </c>
      <c r="D18" s="57" t="s">
        <v>123</v>
      </c>
      <c r="E18" s="58" t="s">
        <v>131</v>
      </c>
      <c r="F18" s="58">
        <v>17</v>
      </c>
      <c r="G18" s="58" t="s">
        <v>115</v>
      </c>
      <c r="H18" s="58" t="s">
        <v>125</v>
      </c>
      <c r="I18" s="58" t="s">
        <v>59</v>
      </c>
      <c r="J18" s="58" t="s">
        <v>60</v>
      </c>
      <c r="K18" s="51">
        <v>169195</v>
      </c>
      <c r="L18" s="63">
        <v>10</v>
      </c>
      <c r="M18" s="51">
        <f>K18*20/100</f>
        <v>33839</v>
      </c>
      <c r="N18" s="51">
        <v>36377</v>
      </c>
      <c r="O18" s="51">
        <v>67650</v>
      </c>
      <c r="P18" s="51">
        <v>59218</v>
      </c>
      <c r="Q18" s="51">
        <v>23687</v>
      </c>
      <c r="R18" s="51">
        <v>47892</v>
      </c>
      <c r="S18" s="51">
        <v>11747</v>
      </c>
      <c r="T18" s="51">
        <v>4385</v>
      </c>
      <c r="U18" s="51">
        <v>41276</v>
      </c>
      <c r="V18" s="51">
        <v>0</v>
      </c>
      <c r="W18" s="51">
        <v>14850</v>
      </c>
      <c r="X18" s="51">
        <v>0</v>
      </c>
      <c r="Y18" s="51">
        <v>0</v>
      </c>
      <c r="Z18" s="51">
        <v>70125</v>
      </c>
      <c r="AA18" s="51">
        <v>46750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60">
        <v>10</v>
      </c>
      <c r="AI18" s="60">
        <v>14</v>
      </c>
      <c r="AJ18" s="51">
        <v>41760</v>
      </c>
      <c r="AK18" s="51">
        <f t="shared" ref="AK18:AK21" si="2">K18+M18+N18+O18+P18+Q18+R18+S18+T18+U18+V18+X18+Y18+AA18+AB18+AJ18+AG18+AC18+Z18+AD18+AE18+AF18+W18</f>
        <v>668751</v>
      </c>
      <c r="AL18" s="61">
        <v>30376</v>
      </c>
      <c r="AM18" s="62" t="s">
        <v>61</v>
      </c>
    </row>
    <row r="19" spans="1:39" ht="15.75" thickBot="1">
      <c r="A19" s="64" t="s">
        <v>121</v>
      </c>
      <c r="B19" s="65" t="s">
        <v>132</v>
      </c>
      <c r="C19" s="65" t="s">
        <v>133</v>
      </c>
      <c r="D19" s="66" t="s">
        <v>134</v>
      </c>
      <c r="E19" s="67" t="s">
        <v>135</v>
      </c>
      <c r="F19" s="67">
        <v>18</v>
      </c>
      <c r="G19" s="67" t="s">
        <v>115</v>
      </c>
      <c r="H19" s="67" t="s">
        <v>107</v>
      </c>
      <c r="I19" s="67" t="s">
        <v>59</v>
      </c>
      <c r="J19" s="67" t="s">
        <v>60</v>
      </c>
      <c r="K19" s="68">
        <v>156658</v>
      </c>
      <c r="L19" s="69">
        <v>9</v>
      </c>
      <c r="M19" s="68">
        <f>K19*18/100</f>
        <v>28198.44</v>
      </c>
      <c r="N19" s="68">
        <v>33681</v>
      </c>
      <c r="O19" s="68">
        <v>65513</v>
      </c>
      <c r="P19" s="68">
        <v>54830</v>
      </c>
      <c r="Q19" s="68">
        <v>21932</v>
      </c>
      <c r="R19" s="68">
        <v>47892</v>
      </c>
      <c r="S19" s="68">
        <v>10742</v>
      </c>
      <c r="T19" s="68">
        <v>3969</v>
      </c>
      <c r="U19" s="68">
        <v>41276</v>
      </c>
      <c r="V19" s="68">
        <v>0</v>
      </c>
      <c r="W19" s="68">
        <v>1650</v>
      </c>
      <c r="X19" s="68">
        <v>0</v>
      </c>
      <c r="Y19" s="68">
        <v>0</v>
      </c>
      <c r="Z19" s="68">
        <v>66969</v>
      </c>
      <c r="AA19" s="68">
        <v>44646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70">
        <v>0</v>
      </c>
      <c r="AI19" s="70">
        <v>0</v>
      </c>
      <c r="AJ19" s="68">
        <v>0</v>
      </c>
      <c r="AK19" s="68">
        <f t="shared" si="2"/>
        <v>577956.43999999994</v>
      </c>
      <c r="AL19" s="71">
        <v>35534</v>
      </c>
      <c r="AM19" s="72" t="s">
        <v>61</v>
      </c>
    </row>
    <row r="20" spans="1:39">
      <c r="A20" s="73"/>
      <c r="B20" s="74" t="s">
        <v>136</v>
      </c>
      <c r="C20" s="75" t="s">
        <v>137</v>
      </c>
      <c r="D20" s="75" t="s">
        <v>113</v>
      </c>
      <c r="E20" s="76" t="s">
        <v>138</v>
      </c>
      <c r="F20" s="77">
        <v>10</v>
      </c>
      <c r="G20" s="77" t="s">
        <v>139</v>
      </c>
      <c r="H20" s="77" t="s">
        <v>58</v>
      </c>
      <c r="I20" s="76"/>
      <c r="J20" s="78"/>
      <c r="K20" s="79">
        <v>0</v>
      </c>
      <c r="L20" s="77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80">
        <v>0</v>
      </c>
      <c r="Y20" s="81">
        <v>0</v>
      </c>
      <c r="Z20" s="82">
        <v>147300</v>
      </c>
      <c r="AA20" s="82">
        <v>98200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7">
        <v>0</v>
      </c>
      <c r="AI20" s="77">
        <v>0</v>
      </c>
      <c r="AJ20" s="83">
        <v>0</v>
      </c>
      <c r="AK20" s="51">
        <f t="shared" si="2"/>
        <v>245500</v>
      </c>
      <c r="AL20" s="78"/>
      <c r="AM20" s="78"/>
    </row>
    <row r="21" spans="1:39">
      <c r="A21" s="84"/>
      <c r="B21" s="57" t="s">
        <v>140</v>
      </c>
      <c r="C21" s="57" t="s">
        <v>141</v>
      </c>
      <c r="D21" s="57" t="s">
        <v>142</v>
      </c>
      <c r="E21" s="85" t="s">
        <v>143</v>
      </c>
      <c r="F21" s="85">
        <v>11</v>
      </c>
      <c r="G21" s="85" t="s">
        <v>144</v>
      </c>
      <c r="H21" s="85" t="s">
        <v>145</v>
      </c>
      <c r="I21" s="84"/>
      <c r="J21" s="84"/>
      <c r="K21" s="86">
        <v>0</v>
      </c>
      <c r="L21" s="87">
        <v>0</v>
      </c>
      <c r="M21" s="79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124077</v>
      </c>
      <c r="AA21" s="86">
        <v>82718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8">
        <v>0</v>
      </c>
      <c r="AI21" s="88">
        <v>0</v>
      </c>
      <c r="AJ21" s="86">
        <v>0</v>
      </c>
      <c r="AK21" s="86">
        <f t="shared" si="2"/>
        <v>206795</v>
      </c>
      <c r="AL21" s="84"/>
      <c r="AM21" s="84"/>
    </row>
    <row r="22" spans="1:39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</row>
    <row r="23" spans="1:39">
      <c r="A23" s="89" t="s">
        <v>146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4"/>
    </row>
    <row r="24" spans="1:39" ht="15.75" thickBo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</row>
    <row r="25" spans="1:39" ht="15.75" thickBot="1">
      <c r="A25" s="91" t="s">
        <v>1</v>
      </c>
      <c r="B25" s="91" t="s">
        <v>2</v>
      </c>
      <c r="C25" s="91" t="s">
        <v>2</v>
      </c>
      <c r="D25" s="92" t="s">
        <v>3</v>
      </c>
      <c r="E25" s="91" t="s">
        <v>147</v>
      </c>
      <c r="F25" s="91" t="s">
        <v>5</v>
      </c>
      <c r="G25" s="91" t="s">
        <v>38</v>
      </c>
      <c r="H25" s="91" t="s">
        <v>7</v>
      </c>
      <c r="I25" s="91" t="s">
        <v>8</v>
      </c>
      <c r="J25" s="91" t="s">
        <v>9</v>
      </c>
      <c r="K25" s="91" t="s">
        <v>10</v>
      </c>
      <c r="L25" s="93" t="s">
        <v>11</v>
      </c>
      <c r="M25" s="93"/>
      <c r="N25" s="91" t="s">
        <v>12</v>
      </c>
      <c r="O25" s="91" t="s">
        <v>13</v>
      </c>
      <c r="P25" s="91" t="s">
        <v>14</v>
      </c>
      <c r="Q25" s="91" t="s">
        <v>15</v>
      </c>
      <c r="R25" s="91" t="s">
        <v>16</v>
      </c>
      <c r="S25" s="91" t="s">
        <v>17</v>
      </c>
      <c r="T25" s="91" t="s">
        <v>18</v>
      </c>
      <c r="U25" s="94" t="s">
        <v>148</v>
      </c>
      <c r="V25" s="95" t="s">
        <v>20</v>
      </c>
      <c r="W25" s="91" t="s">
        <v>21</v>
      </c>
      <c r="X25" s="96" t="s">
        <v>22</v>
      </c>
      <c r="Y25" s="96" t="s">
        <v>23</v>
      </c>
      <c r="Z25" s="97" t="s">
        <v>24</v>
      </c>
      <c r="AA25" s="98" t="s">
        <v>25</v>
      </c>
      <c r="AB25" s="91" t="s">
        <v>27</v>
      </c>
      <c r="AC25" s="91" t="s">
        <v>149</v>
      </c>
      <c r="AD25" s="94" t="s">
        <v>150</v>
      </c>
      <c r="AE25" s="91" t="s">
        <v>151</v>
      </c>
      <c r="AF25" s="99" t="s">
        <v>31</v>
      </c>
      <c r="AG25" s="93" t="s">
        <v>32</v>
      </c>
      <c r="AH25" s="93"/>
      <c r="AI25" s="93"/>
      <c r="AJ25" s="100" t="s">
        <v>33</v>
      </c>
      <c r="AK25" s="91" t="s">
        <v>34</v>
      </c>
      <c r="AL25" s="91" t="s">
        <v>35</v>
      </c>
      <c r="AM25" s="101"/>
    </row>
    <row r="26" spans="1:39" ht="15.75" thickBot="1">
      <c r="A26" s="102"/>
      <c r="B26" s="103" t="s">
        <v>36</v>
      </c>
      <c r="C26" s="103" t="s">
        <v>37</v>
      </c>
      <c r="D26" s="104"/>
      <c r="E26" s="103" t="s">
        <v>152</v>
      </c>
      <c r="F26" s="102"/>
      <c r="G26" s="102"/>
      <c r="H26" s="102" t="s">
        <v>153</v>
      </c>
      <c r="I26" s="102"/>
      <c r="J26" s="102" t="s">
        <v>40</v>
      </c>
      <c r="K26" s="103" t="s">
        <v>41</v>
      </c>
      <c r="L26" s="105" t="s">
        <v>42</v>
      </c>
      <c r="M26" s="106" t="s">
        <v>43</v>
      </c>
      <c r="N26" s="102"/>
      <c r="O26" s="102"/>
      <c r="P26" s="102"/>
      <c r="Q26" s="102"/>
      <c r="R26" s="102"/>
      <c r="S26" s="102"/>
      <c r="T26" s="102"/>
      <c r="U26" s="107">
        <v>19529</v>
      </c>
      <c r="V26" s="108" t="s">
        <v>44</v>
      </c>
      <c r="W26" s="103" t="s">
        <v>45</v>
      </c>
      <c r="X26" s="102"/>
      <c r="Y26" s="103">
        <v>19803</v>
      </c>
      <c r="Z26" s="105" t="s">
        <v>46</v>
      </c>
      <c r="AA26" s="109" t="s">
        <v>47</v>
      </c>
      <c r="AB26" s="103"/>
      <c r="AC26" s="103" t="s">
        <v>154</v>
      </c>
      <c r="AD26" s="110" t="s">
        <v>155</v>
      </c>
      <c r="AE26" s="103" t="s">
        <v>156</v>
      </c>
      <c r="AF26" s="111" t="s">
        <v>50</v>
      </c>
      <c r="AG26" s="112">
        <v>0.25</v>
      </c>
      <c r="AH26" s="113">
        <v>0.5</v>
      </c>
      <c r="AI26" s="109" t="s">
        <v>43</v>
      </c>
      <c r="AJ26" s="102"/>
      <c r="AK26" s="103" t="s">
        <v>51</v>
      </c>
      <c r="AL26" s="103" t="s">
        <v>52</v>
      </c>
      <c r="AM26" s="114"/>
    </row>
    <row r="27" spans="1:39">
      <c r="A27" s="55" t="s">
        <v>87</v>
      </c>
      <c r="B27" s="56" t="s">
        <v>157</v>
      </c>
      <c r="C27" s="56" t="s">
        <v>158</v>
      </c>
      <c r="D27" s="57" t="s">
        <v>159</v>
      </c>
      <c r="E27" s="56" t="s">
        <v>160</v>
      </c>
      <c r="F27" s="58">
        <v>11</v>
      </c>
      <c r="G27" s="58" t="s">
        <v>161</v>
      </c>
      <c r="H27" s="58" t="s">
        <v>74</v>
      </c>
      <c r="I27" s="58" t="s">
        <v>59</v>
      </c>
      <c r="J27" s="58" t="s">
        <v>60</v>
      </c>
      <c r="K27" s="51">
        <v>268691</v>
      </c>
      <c r="L27" s="115">
        <v>2</v>
      </c>
      <c r="M27" s="51">
        <f>K27*4/100</f>
        <v>10747.64</v>
      </c>
      <c r="N27" s="51">
        <v>57769</v>
      </c>
      <c r="O27" s="51">
        <v>267321</v>
      </c>
      <c r="P27" s="51">
        <v>94042</v>
      </c>
      <c r="Q27" s="51">
        <v>37617</v>
      </c>
      <c r="R27" s="51">
        <v>15838</v>
      </c>
      <c r="S27" s="51">
        <v>45841</v>
      </c>
      <c r="T27" s="51">
        <v>18884</v>
      </c>
      <c r="U27" s="49">
        <v>24983</v>
      </c>
      <c r="V27" s="51">
        <v>0</v>
      </c>
      <c r="W27" s="51">
        <v>0</v>
      </c>
      <c r="X27" s="51">
        <v>0</v>
      </c>
      <c r="Y27" s="51">
        <v>0</v>
      </c>
      <c r="Z27" s="49">
        <v>102319</v>
      </c>
      <c r="AA27" s="49">
        <v>68213</v>
      </c>
      <c r="AB27" s="51">
        <v>0</v>
      </c>
      <c r="AC27" s="51">
        <v>0</v>
      </c>
      <c r="AD27" s="51">
        <v>0</v>
      </c>
      <c r="AE27" s="51">
        <v>0</v>
      </c>
      <c r="AF27" s="116">
        <v>0</v>
      </c>
      <c r="AG27" s="48">
        <v>7</v>
      </c>
      <c r="AH27" s="48">
        <v>0</v>
      </c>
      <c r="AI27" s="49">
        <v>24685</v>
      </c>
      <c r="AJ27" s="51">
        <f>K27+M27+N27+O27+P27+Q27+R27+S27+T27+U27+V27+W27+Z27+AA27+AB27+AE27+AI27+AD27+AC27</f>
        <v>1036950.64</v>
      </c>
      <c r="AK27" s="61">
        <v>41275</v>
      </c>
      <c r="AL27" s="117">
        <v>41455</v>
      </c>
      <c r="AM27" s="118"/>
    </row>
    <row r="28" spans="1:39">
      <c r="A28" s="55" t="s">
        <v>94</v>
      </c>
      <c r="B28" s="56" t="s">
        <v>162</v>
      </c>
      <c r="C28" s="56" t="s">
        <v>163</v>
      </c>
      <c r="D28" s="57" t="s">
        <v>164</v>
      </c>
      <c r="E28" s="56" t="s">
        <v>165</v>
      </c>
      <c r="F28" s="58">
        <v>13</v>
      </c>
      <c r="G28" s="58" t="s">
        <v>161</v>
      </c>
      <c r="H28" s="58" t="s">
        <v>74</v>
      </c>
      <c r="I28" s="58" t="s">
        <v>59</v>
      </c>
      <c r="J28" s="58" t="s">
        <v>60</v>
      </c>
      <c r="K28" s="51">
        <v>115189</v>
      </c>
      <c r="L28" s="63">
        <v>0</v>
      </c>
      <c r="M28" s="51">
        <f>K28*0/100</f>
        <v>0</v>
      </c>
      <c r="N28" s="51">
        <v>24766</v>
      </c>
      <c r="O28" s="51">
        <v>73417</v>
      </c>
      <c r="P28" s="51">
        <v>40316</v>
      </c>
      <c r="Q28" s="51">
        <v>16126</v>
      </c>
      <c r="R28" s="51">
        <v>28598</v>
      </c>
      <c r="S28" s="51">
        <v>14312</v>
      </c>
      <c r="T28" s="51">
        <v>5443</v>
      </c>
      <c r="U28" s="51">
        <v>20638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116">
        <v>0</v>
      </c>
      <c r="AG28" s="58">
        <v>0</v>
      </c>
      <c r="AH28" s="58">
        <v>0</v>
      </c>
      <c r="AI28" s="51">
        <v>0</v>
      </c>
      <c r="AJ28" s="51">
        <f t="shared" ref="AJ28:AJ33" si="3">K28+M28+N28+O28+P28+Q28+R28+S28+T28+U28+V28+W28+Z28+AA28+AB28+AE28+AI28+AD28+AC28</f>
        <v>338805</v>
      </c>
      <c r="AK28" s="61">
        <v>41275</v>
      </c>
      <c r="AL28" s="117">
        <v>41639</v>
      </c>
      <c r="AM28" s="118"/>
    </row>
    <row r="29" spans="1:39">
      <c r="A29" s="55" t="s">
        <v>94</v>
      </c>
      <c r="B29" s="56" t="s">
        <v>64</v>
      </c>
      <c r="C29" s="56" t="s">
        <v>166</v>
      </c>
      <c r="D29" s="57" t="s">
        <v>167</v>
      </c>
      <c r="E29" s="56" t="s">
        <v>168</v>
      </c>
      <c r="F29" s="58">
        <v>13</v>
      </c>
      <c r="G29" s="58" t="s">
        <v>169</v>
      </c>
      <c r="H29" s="58" t="s">
        <v>116</v>
      </c>
      <c r="I29" s="58" t="s">
        <v>59</v>
      </c>
      <c r="J29" s="58" t="s">
        <v>60</v>
      </c>
      <c r="K29" s="51">
        <v>230378</v>
      </c>
      <c r="L29" s="63">
        <v>2</v>
      </c>
      <c r="M29" s="51">
        <f>K29*4/100</f>
        <v>9215.1200000000008</v>
      </c>
      <c r="N29" s="51">
        <v>49531</v>
      </c>
      <c r="O29" s="51">
        <v>146833</v>
      </c>
      <c r="P29" s="51">
        <v>80632</v>
      </c>
      <c r="Q29" s="51">
        <v>32253</v>
      </c>
      <c r="R29" s="51">
        <v>57196</v>
      </c>
      <c r="S29" s="51">
        <v>28623</v>
      </c>
      <c r="T29" s="51">
        <v>10885</v>
      </c>
      <c r="U29" s="51">
        <v>41276</v>
      </c>
      <c r="V29" s="51">
        <v>0</v>
      </c>
      <c r="W29" s="51">
        <v>0</v>
      </c>
      <c r="X29" s="51">
        <v>0</v>
      </c>
      <c r="Y29" s="51">
        <v>0</v>
      </c>
      <c r="Z29" s="51">
        <v>102319</v>
      </c>
      <c r="AA29" s="51">
        <v>68213</v>
      </c>
      <c r="AB29" s="51">
        <v>0</v>
      </c>
      <c r="AC29" s="51">
        <v>0</v>
      </c>
      <c r="AD29" s="51">
        <v>0</v>
      </c>
      <c r="AE29" s="51">
        <v>0</v>
      </c>
      <c r="AF29" s="116">
        <v>0</v>
      </c>
      <c r="AG29" s="58">
        <v>0</v>
      </c>
      <c r="AH29" s="58">
        <v>0</v>
      </c>
      <c r="AI29" s="51">
        <v>0</v>
      </c>
      <c r="AJ29" s="51">
        <f t="shared" si="3"/>
        <v>857354.12</v>
      </c>
      <c r="AK29" s="61">
        <v>41275</v>
      </c>
      <c r="AL29" s="117">
        <v>41639</v>
      </c>
      <c r="AM29" s="118"/>
    </row>
    <row r="30" spans="1:39">
      <c r="A30" s="55" t="s">
        <v>94</v>
      </c>
      <c r="B30" s="56" t="s">
        <v>170</v>
      </c>
      <c r="C30" s="56" t="s">
        <v>171</v>
      </c>
      <c r="D30" s="57" t="s">
        <v>172</v>
      </c>
      <c r="E30" s="56" t="s">
        <v>173</v>
      </c>
      <c r="F30" s="58">
        <v>13</v>
      </c>
      <c r="G30" s="58" t="s">
        <v>174</v>
      </c>
      <c r="H30" s="58" t="s">
        <v>175</v>
      </c>
      <c r="I30" s="58" t="s">
        <v>59</v>
      </c>
      <c r="J30" s="58" t="s">
        <v>60</v>
      </c>
      <c r="K30" s="51">
        <v>115189</v>
      </c>
      <c r="L30" s="63">
        <v>0</v>
      </c>
      <c r="M30" s="51">
        <f>K30*0/100</f>
        <v>0</v>
      </c>
      <c r="N30" s="51">
        <v>24766</v>
      </c>
      <c r="O30" s="51">
        <v>73417</v>
      </c>
      <c r="P30" s="51">
        <v>40316</v>
      </c>
      <c r="Q30" s="51">
        <v>16126</v>
      </c>
      <c r="R30" s="51">
        <v>28598</v>
      </c>
      <c r="S30" s="51">
        <v>14312</v>
      </c>
      <c r="T30" s="51">
        <v>5443</v>
      </c>
      <c r="U30" s="51">
        <v>20638</v>
      </c>
      <c r="V30" s="51">
        <v>0</v>
      </c>
      <c r="W30" s="51">
        <v>1650</v>
      </c>
      <c r="X30" s="51">
        <v>0</v>
      </c>
      <c r="Y30" s="51">
        <v>0</v>
      </c>
      <c r="Z30" s="51">
        <v>102319</v>
      </c>
      <c r="AA30" s="51">
        <v>68213</v>
      </c>
      <c r="AB30" s="51">
        <v>0</v>
      </c>
      <c r="AC30" s="51">
        <v>0</v>
      </c>
      <c r="AD30" s="51">
        <v>0</v>
      </c>
      <c r="AE30" s="51">
        <v>0</v>
      </c>
      <c r="AF30" s="116">
        <v>0</v>
      </c>
      <c r="AG30" s="58">
        <v>31</v>
      </c>
      <c r="AH30" s="58">
        <v>2</v>
      </c>
      <c r="AI30" s="51">
        <v>82887</v>
      </c>
      <c r="AJ30" s="51">
        <f t="shared" si="3"/>
        <v>593874</v>
      </c>
      <c r="AK30" s="61">
        <v>41275</v>
      </c>
      <c r="AL30" s="117">
        <v>41639</v>
      </c>
      <c r="AM30" s="118"/>
    </row>
    <row r="31" spans="1:39">
      <c r="A31" s="55" t="s">
        <v>176</v>
      </c>
      <c r="B31" s="56" t="s">
        <v>141</v>
      </c>
      <c r="C31" s="56" t="s">
        <v>96</v>
      </c>
      <c r="D31" s="57" t="s">
        <v>177</v>
      </c>
      <c r="E31" s="56" t="s">
        <v>178</v>
      </c>
      <c r="F31" s="58">
        <v>15</v>
      </c>
      <c r="G31" s="58" t="s">
        <v>179</v>
      </c>
      <c r="H31" s="58" t="s">
        <v>107</v>
      </c>
      <c r="I31" s="58" t="s">
        <v>59</v>
      </c>
      <c r="J31" s="58" t="s">
        <v>60</v>
      </c>
      <c r="K31" s="51">
        <v>98781</v>
      </c>
      <c r="L31" s="63">
        <v>3</v>
      </c>
      <c r="M31" s="51">
        <f>K31*6/100</f>
        <v>5926.86</v>
      </c>
      <c r="N31" s="51">
        <v>21238</v>
      </c>
      <c r="O31" s="51">
        <v>44544</v>
      </c>
      <c r="P31" s="51">
        <v>34573</v>
      </c>
      <c r="Q31" s="51">
        <v>13829</v>
      </c>
      <c r="R31" s="51">
        <v>24431</v>
      </c>
      <c r="S31" s="51">
        <v>8368</v>
      </c>
      <c r="T31" s="51">
        <v>3149</v>
      </c>
      <c r="U31" s="51">
        <v>20638</v>
      </c>
      <c r="V31" s="51">
        <v>0</v>
      </c>
      <c r="W31" s="51">
        <v>0</v>
      </c>
      <c r="X31" s="51">
        <v>0</v>
      </c>
      <c r="Y31" s="51">
        <v>0</v>
      </c>
      <c r="Z31" s="51">
        <v>81047</v>
      </c>
      <c r="AA31" s="51">
        <v>54031</v>
      </c>
      <c r="AB31" s="51">
        <v>0</v>
      </c>
      <c r="AC31" s="51">
        <v>0</v>
      </c>
      <c r="AD31" s="51">
        <v>0</v>
      </c>
      <c r="AE31" s="51">
        <v>0</v>
      </c>
      <c r="AF31" s="116">
        <v>0</v>
      </c>
      <c r="AG31" s="58">
        <v>13</v>
      </c>
      <c r="AH31" s="58">
        <v>13</v>
      </c>
      <c r="AI31" s="51">
        <v>53935</v>
      </c>
      <c r="AJ31" s="51">
        <f t="shared" si="3"/>
        <v>464490.86</v>
      </c>
      <c r="AK31" s="61">
        <v>41275</v>
      </c>
      <c r="AL31" s="117">
        <v>41639</v>
      </c>
      <c r="AM31" s="118"/>
    </row>
    <row r="32" spans="1:39">
      <c r="A32" s="55" t="s">
        <v>101</v>
      </c>
      <c r="B32" s="56" t="s">
        <v>180</v>
      </c>
      <c r="C32" s="56" t="s">
        <v>181</v>
      </c>
      <c r="D32" s="57" t="s">
        <v>182</v>
      </c>
      <c r="E32" s="56" t="s">
        <v>183</v>
      </c>
      <c r="F32" s="58">
        <v>15</v>
      </c>
      <c r="G32" s="58" t="s">
        <v>184</v>
      </c>
      <c r="H32" s="58" t="s">
        <v>107</v>
      </c>
      <c r="I32" s="58" t="s">
        <v>59</v>
      </c>
      <c r="J32" s="58" t="s">
        <v>60</v>
      </c>
      <c r="K32" s="51">
        <v>197562</v>
      </c>
      <c r="L32" s="63">
        <v>3</v>
      </c>
      <c r="M32" s="51">
        <f>K32*6/100</f>
        <v>11853.72</v>
      </c>
      <c r="N32" s="51">
        <v>42476</v>
      </c>
      <c r="O32" s="51">
        <v>89088</v>
      </c>
      <c r="P32" s="51">
        <v>69147</v>
      </c>
      <c r="Q32" s="51">
        <v>27659</v>
      </c>
      <c r="R32" s="51">
        <v>48861</v>
      </c>
      <c r="S32" s="51">
        <v>16736</v>
      </c>
      <c r="T32" s="51">
        <v>6297</v>
      </c>
      <c r="U32" s="51">
        <v>41276</v>
      </c>
      <c r="V32" s="51">
        <v>0</v>
      </c>
      <c r="W32" s="51">
        <v>26400</v>
      </c>
      <c r="X32" s="51">
        <v>0</v>
      </c>
      <c r="Y32" s="51">
        <v>0</v>
      </c>
      <c r="Z32" s="51">
        <v>81047</v>
      </c>
      <c r="AA32" s="51">
        <v>54031</v>
      </c>
      <c r="AB32" s="51">
        <v>0</v>
      </c>
      <c r="AC32" s="51">
        <v>0</v>
      </c>
      <c r="AD32" s="51">
        <v>0</v>
      </c>
      <c r="AE32" s="51">
        <v>0</v>
      </c>
      <c r="AF32" s="116">
        <v>0</v>
      </c>
      <c r="AG32" s="58">
        <v>0</v>
      </c>
      <c r="AH32" s="58">
        <v>0</v>
      </c>
      <c r="AI32" s="51">
        <v>0</v>
      </c>
      <c r="AJ32" s="51">
        <f t="shared" si="3"/>
        <v>712433.72</v>
      </c>
      <c r="AK32" s="61">
        <v>41275</v>
      </c>
      <c r="AL32" s="117">
        <v>41639</v>
      </c>
      <c r="AM32" s="118"/>
    </row>
    <row r="33" spans="1:39" ht="15.75" thickBot="1">
      <c r="A33" s="119" t="s">
        <v>101</v>
      </c>
      <c r="B33" s="66" t="s">
        <v>171</v>
      </c>
      <c r="C33" s="66" t="s">
        <v>185</v>
      </c>
      <c r="D33" s="66" t="s">
        <v>186</v>
      </c>
      <c r="E33" s="66" t="s">
        <v>187</v>
      </c>
      <c r="F33" s="120">
        <v>15</v>
      </c>
      <c r="G33" s="120" t="s">
        <v>188</v>
      </c>
      <c r="H33" s="120" t="s">
        <v>189</v>
      </c>
      <c r="I33" s="120" t="s">
        <v>59</v>
      </c>
      <c r="J33" s="120" t="s">
        <v>60</v>
      </c>
      <c r="K33" s="121">
        <v>98781</v>
      </c>
      <c r="L33" s="122">
        <v>0</v>
      </c>
      <c r="M33" s="68">
        <f>K33*0/100</f>
        <v>0</v>
      </c>
      <c r="N33" s="121">
        <v>21238</v>
      </c>
      <c r="O33" s="121">
        <v>44544</v>
      </c>
      <c r="P33" s="121">
        <v>34573</v>
      </c>
      <c r="Q33" s="121">
        <v>13829</v>
      </c>
      <c r="R33" s="121">
        <v>24431</v>
      </c>
      <c r="S33" s="121">
        <v>8368</v>
      </c>
      <c r="T33" s="121">
        <v>3149</v>
      </c>
      <c r="U33" s="121">
        <v>20638</v>
      </c>
      <c r="V33" s="121">
        <v>0</v>
      </c>
      <c r="W33" s="121">
        <v>5221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3">
        <v>0</v>
      </c>
      <c r="AG33" s="124">
        <v>30</v>
      </c>
      <c r="AH33" s="124">
        <v>0</v>
      </c>
      <c r="AI33" s="121">
        <v>56576</v>
      </c>
      <c r="AJ33" s="68">
        <f t="shared" si="3"/>
        <v>331348</v>
      </c>
      <c r="AK33" s="71">
        <v>41306</v>
      </c>
      <c r="AL33" s="125">
        <v>41639</v>
      </c>
      <c r="AM33" s="118"/>
    </row>
  </sheetData>
  <mergeCells count="6">
    <mergeCell ref="A1:AM1"/>
    <mergeCell ref="L3:M3"/>
    <mergeCell ref="AH3:AJ3"/>
    <mergeCell ref="A23:AL23"/>
    <mergeCell ref="L25:M25"/>
    <mergeCell ref="AG25:AI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jtriviño</dc:creator>
  <cp:lastModifiedBy>jtriviño</cp:lastModifiedBy>
  <dcterms:created xsi:type="dcterms:W3CDTF">2014-06-19T16:17:06Z</dcterms:created>
  <dcterms:modified xsi:type="dcterms:W3CDTF">2014-06-19T16:17:28Z</dcterms:modified>
</cp:coreProperties>
</file>