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<sst xmlns="http://schemas.openxmlformats.org/spreadsheetml/2006/main" count="720" uniqueCount="204">
  <si>
    <t>Tipo</t>
  </si>
  <si>
    <t>Dias</t>
  </si>
  <si>
    <t>%</t>
  </si>
  <si>
    <t>Nombre del Empleado</t>
  </si>
  <si>
    <t>Departamento</t>
  </si>
  <si>
    <t>CID MARTINEZ CARLOS ALBERTO</t>
  </si>
  <si>
    <t>DAEM ADMINISTRACION</t>
  </si>
  <si>
    <t>PLANTA</t>
  </si>
  <si>
    <t>DOCENTE</t>
  </si>
  <si>
    <t>REYES FARIAS LUIS ALBERTO</t>
  </si>
  <si>
    <t>SUPLENCIA</t>
  </si>
  <si>
    <t>AGUILLON TRONCOSO NOEMI    ADONIS</t>
  </si>
  <si>
    <t>CONTRATA</t>
  </si>
  <si>
    <t>ANCAPICHUN CHEUQUIAN MADRIELA ESTER</t>
  </si>
  <si>
    <t>ASENCIO ORTIZ EDMUNDO  ERARDO</t>
  </si>
  <si>
    <t>CACERES OYARZO CARLA ANDREA</t>
  </si>
  <si>
    <t>COVASICH DIAZ MARIA    ALICIA</t>
  </si>
  <si>
    <t>ESPINOZA CAHUAS PAULINA CRISTINA</t>
  </si>
  <si>
    <t>FERNANDEZ BARRIA LORENA VERONICA</t>
  </si>
  <si>
    <t>FERNANDEZ BARRIA MARCELO ALFONSO</t>
  </si>
  <si>
    <t>FERNANDEZ RODRIGUEZ MARIO</t>
  </si>
  <si>
    <t>FUENTES ULLOA MARIA    LUISA</t>
  </si>
  <si>
    <t>GONZALEZ SANHUEZA PATRICIA DOMENICA</t>
  </si>
  <si>
    <t>HIGUERA VALDEBENITO MARCELO FABIAN</t>
  </si>
  <si>
    <t>LEIVA TOLEDO ISAIAS   EDUARDO</t>
  </si>
  <si>
    <t>MANZANEZ YAÑEZ LUIS</t>
  </si>
  <si>
    <t>MENDEZ URIBE ENOX ALEJANDRO</t>
  </si>
  <si>
    <t>MORENO SOTO MARIA ELIANA</t>
  </si>
  <si>
    <t>PEREZ GUENUL JOSE ARCIDES</t>
  </si>
  <si>
    <t>SALDIVIA ANTIMAN JOSE BERTI</t>
  </si>
  <si>
    <t>SANDOVAL CASTILLO PAULA MARISOL</t>
  </si>
  <si>
    <t>SANDOVAL CIFUENTES BLANCA   MARGARITA</t>
  </si>
  <si>
    <t>SOTO RIVERA HEBERT IVAN</t>
  </si>
  <si>
    <t>VALLEJOS TRIVIÑO ESTELA</t>
  </si>
  <si>
    <t>VARGAS BARRIA PATRICIA</t>
  </si>
  <si>
    <t>VARGAS RUIZ BERNARDITA DEL CARM</t>
  </si>
  <si>
    <t>VELASQUEZ VIDAL MIRTHA   MAGLENI</t>
  </si>
  <si>
    <t>VERA JARAMILLO CLAUDIA ALEJANDRA</t>
  </si>
  <si>
    <t>ALMONACID MIRANDA HERNAN SERGIO</t>
  </si>
  <si>
    <t>ESCUELA AULEN</t>
  </si>
  <si>
    <t>DIMTER HALLER IRENE DEL CARME</t>
  </si>
  <si>
    <t>MANSILLA LEVIN PABLA MARCELA</t>
  </si>
  <si>
    <t>RUIZ MONTAÑA HECTOR MOISES</t>
  </si>
  <si>
    <t>SALDIVIA ASTORGA JOSE     HERIBERT</t>
  </si>
  <si>
    <t>SERRANO SOTO DANTE PATRICIO</t>
  </si>
  <si>
    <t>VELASQUEZ GUZMAN MARCELA</t>
  </si>
  <si>
    <t>SOTO ALMONACID JENNIFER ANDREA</t>
  </si>
  <si>
    <t>VEGAS MUÑOZ HECTOR</t>
  </si>
  <si>
    <t>RUIZ AGUILA JOSE</t>
  </si>
  <si>
    <t>ALTAMIRANO GONZALEZ ALVARO   FABIAN</t>
  </si>
  <si>
    <t>ALVARADO MELIAN LUZ  MARINA</t>
  </si>
  <si>
    <t>AVENDAÑO DUMENES MARIA MIRIAM</t>
  </si>
  <si>
    <t>COÑUECAR MALDONADO PAMELA   SUSANA</t>
  </si>
  <si>
    <t>FUENTES BARRIA ADELA    DEL PILA</t>
  </si>
  <si>
    <t>GONZALEZ PAULSEN JULIO CARLOS</t>
  </si>
  <si>
    <t>GUERRERO ROJEL SILVIA   DEL CARM</t>
  </si>
  <si>
    <t>HAASE CARDENAS JESSICA  VALESKA</t>
  </si>
  <si>
    <t>MARTINEZ BARRIA EUFEMIA  DEL CARMEN</t>
  </si>
  <si>
    <t>NAVARRO SALGADO GLORIA ELISABETH</t>
  </si>
  <si>
    <t>OPORTUS HERNANDEZ MIRIAM   ELIANA</t>
  </si>
  <si>
    <t>OYARZO VARGAS JUAN CARLOS</t>
  </si>
  <si>
    <t>OYARZO VARGAS MARIA    VIRGINIA</t>
  </si>
  <si>
    <t>OYARZO VARGAS NICOLAS  ANTONIO</t>
  </si>
  <si>
    <t>REYES GONZALEZ JESSICA JOHANA</t>
  </si>
  <si>
    <t>SERON ALVARADO RAUL DAVID</t>
  </si>
  <si>
    <t>SOTO SOTO LUIS     EDUARDO</t>
  </si>
  <si>
    <t>VEGA ANTIAS CAROLINA MET-SU</t>
  </si>
  <si>
    <t>MENDEZ GUELET MARIA    SOFIA</t>
  </si>
  <si>
    <t>SOTO VEGA ROGELIO ARIEL</t>
  </si>
  <si>
    <t>ESCUELA HUINAY</t>
  </si>
  <si>
    <t>ARGEL VARGAS PATRICIA DE LOURD</t>
  </si>
  <si>
    <t>ESCUELA LA POZA</t>
  </si>
  <si>
    <t>ACUÑA TORRES LUIS LEANDRO</t>
  </si>
  <si>
    <t>AGUILAR PEREZ WALESKA  ELIZABET</t>
  </si>
  <si>
    <t>ALVEAL GUERRERO RUTH VIVIANA</t>
  </si>
  <si>
    <t>ARGEL URIBE SENEN    EDUARDO</t>
  </si>
  <si>
    <t>BAÑARES MARRIAN ARIEL JOAQUIN</t>
  </si>
  <si>
    <t>BARRIA TELLEZ JUAN ALBERTO</t>
  </si>
  <si>
    <t>BILLIK FOLATRE ROSA     SUSANA</t>
  </si>
  <si>
    <t>BORQUEZ VALDES CLAUDIO ANIBAL</t>
  </si>
  <si>
    <t>CALBUCURA CALBUCURA ERNESTO HUGO</t>
  </si>
  <si>
    <t>ESCARATE VEGA JOSEFINA LILY</t>
  </si>
  <si>
    <t>FIGUEROA MELGAREJO CLAUDIA GLORIA</t>
  </si>
  <si>
    <t>FLORES SOTO FABIOLA ANDREA</t>
  </si>
  <si>
    <t>GONZALEZ PEREZ RAUL ARMANDO</t>
  </si>
  <si>
    <t>KRAUTZ CABRERA PAMELA ALEJANDRA</t>
  </si>
  <si>
    <t>LAGOS BASTIAS ANDRES ALFREDO</t>
  </si>
  <si>
    <t>LEIVA GARCIA MARICEL ADRIANA</t>
  </si>
  <si>
    <t>MARDONES GALLARDO LAURA ANDREA</t>
  </si>
  <si>
    <t>MOLINA FIGUEROA SANDRA ODETTE</t>
  </si>
  <si>
    <t>PEREZ FERNANDEZ MIGUEL</t>
  </si>
  <si>
    <t>PINEDA MUÑOZ ANA MARIA</t>
  </si>
  <si>
    <t>QUIJADA MORA JOVANA</t>
  </si>
  <si>
    <t>REBOLLEDO OSSES FERNANDA PATRICIA</t>
  </si>
  <si>
    <t>SALDIVIA MALDONADO CESAR ALEXIS</t>
  </si>
  <si>
    <t>SEPULVEDA CUEVAS FRESIA   ANGELICA</t>
  </si>
  <si>
    <t>SOTO MARTINEZ MARIA    DE LAS MERCEDES</t>
  </si>
  <si>
    <t>TAPIA ALVAREZ JOSE LUIS</t>
  </si>
  <si>
    <t>MALDONADO MUÑOZ LUIS ARTEMIO</t>
  </si>
  <si>
    <t>SOTOMAYOR BARRIENTOS JOSE     JAIME</t>
  </si>
  <si>
    <t>GONZALEZ OYARZUN GLORIA   ISABEL</t>
  </si>
  <si>
    <t>HUERQUE MALDONADO RUBEN MARIO</t>
  </si>
  <si>
    <t>REYES MARTINEZ ROBERTO</t>
  </si>
  <si>
    <t>RIVERA ECHEVERRIA JACQUELINE</t>
  </si>
  <si>
    <t>SANTANDER BASTIAS ELISA DEL CARMEN</t>
  </si>
  <si>
    <t>RUIZ BAEZA YOLANDA  DEL ROSA</t>
  </si>
  <si>
    <t>VARGAS GUTIERREZ IDE DEL ROSARIO</t>
  </si>
  <si>
    <t>GARAY OYARZUN ABRAHAM</t>
  </si>
  <si>
    <t>MELIPILLAN PARANCAN JUAN</t>
  </si>
  <si>
    <t>GUTIERREZ MALDONADO EVER     ALEXIS</t>
  </si>
  <si>
    <t>ESCUELA QUETEN</t>
  </si>
  <si>
    <t>TOLEDO GALLARDO NORMA    INGRID</t>
  </si>
  <si>
    <t>PROSCHLE ZUÑIGA GLORIA   ISABEL</t>
  </si>
  <si>
    <t>ESCUELA QUIACA</t>
  </si>
  <si>
    <t>GUTIERREZ URIBE MAURICIO FEDERICO</t>
  </si>
  <si>
    <t>CID MARTINEZ NANCY    VERONICA</t>
  </si>
  <si>
    <t>ESCALONA BAZA GUACOLDA BRIGETT</t>
  </si>
  <si>
    <t>ESTRADA HUENTEO JEANETTE LAURA</t>
  </si>
  <si>
    <t>GONZALEZ REUQUE ROLANDO LEONEL</t>
  </si>
  <si>
    <t>OSORIO SOLIS HERNAN   ALBERTO</t>
  </si>
  <si>
    <t>RAMIREZ RUIZ ALBINA DE LAS MERCEDES</t>
  </si>
  <si>
    <t>SCHULZ BAHAMONDE CAROLA   ANDREA</t>
  </si>
  <si>
    <t>IBACACHE GALVEZ MANUEL   ANTONIO</t>
  </si>
  <si>
    <t>ARJEL MANSILLA FERNANDO JAVIER</t>
  </si>
  <si>
    <t>CAHUAS SAEZ VICTOR HERNAN</t>
  </si>
  <si>
    <t>LONCON ALVARADO JUANA EDITH</t>
  </si>
  <si>
    <t>LONCON ALVARADO LUZ ELIANA</t>
  </si>
  <si>
    <t>VERA TORRES RAUL ARMANDO</t>
  </si>
  <si>
    <t>Trabajados</t>
  </si>
  <si>
    <t>Contrato</t>
  </si>
  <si>
    <t>Función</t>
  </si>
  <si>
    <t>Ingreso</t>
  </si>
  <si>
    <t>Fecha</t>
  </si>
  <si>
    <t>Término</t>
  </si>
  <si>
    <t>ESCUELA ANTUPIREN</t>
  </si>
  <si>
    <t xml:space="preserve">ESCUELA CORDILLERA NEVADA </t>
  </si>
  <si>
    <t>ESCUELA SAN PEDRO CHAUCHIL</t>
  </si>
  <si>
    <t>ESCUELA CHOLGO</t>
  </si>
  <si>
    <t>ESCUELA CONTAO</t>
  </si>
  <si>
    <t>ESCUELA VALLE HERMOSO</t>
  </si>
  <si>
    <t>LICEO HORNOPIREN</t>
  </si>
  <si>
    <t>ESCUELA CANDELARIA LLANCHID</t>
  </si>
  <si>
    <t>ESC. SAN FRANCICO LLEGUIMAN</t>
  </si>
  <si>
    <t>ESCUELA CALETA EL MANZANO</t>
  </si>
  <si>
    <t>ESCUELA MAÑIHUEICO</t>
  </si>
  <si>
    <t>ESCUELA PICHICOLO</t>
  </si>
  <si>
    <t>ESCUELA PUERTO BONITO</t>
  </si>
  <si>
    <t>ESCUELA DE QUILDACO</t>
  </si>
  <si>
    <t>ESCUELA SEMILLERO ROLECHA</t>
  </si>
  <si>
    <t>ESCUELA EL VARAL</t>
  </si>
  <si>
    <t>ESCUELA CATARATAS DEL ALERCE</t>
  </si>
  <si>
    <t>ENC. EXTRAESCOLAR</t>
  </si>
  <si>
    <t>DIRECTOR DAEM</t>
  </si>
  <si>
    <t>INDEFINIDO</t>
  </si>
  <si>
    <t>Impto.</t>
  </si>
  <si>
    <t>Imposiciones</t>
  </si>
  <si>
    <t>REGION</t>
  </si>
  <si>
    <t>DECIMA</t>
  </si>
  <si>
    <t>RBMN</t>
  </si>
  <si>
    <t>EXPERIENCIA</t>
  </si>
  <si>
    <t>DESEMPEÑO</t>
  </si>
  <si>
    <t>DIFICIL</t>
  </si>
  <si>
    <t>ZONA</t>
  </si>
  <si>
    <t>BONIF.</t>
  </si>
  <si>
    <t>PROPORCIONAL</t>
  </si>
  <si>
    <t>ASIGNACION</t>
  </si>
  <si>
    <t>TITULO</t>
  </si>
  <si>
    <t>MENCION</t>
  </si>
  <si>
    <t>HORAS</t>
  </si>
  <si>
    <t>Nº</t>
  </si>
  <si>
    <t>BIENIOS</t>
  </si>
  <si>
    <t xml:space="preserve">INCENTIVO </t>
  </si>
  <si>
    <t>PROFESIONAL</t>
  </si>
  <si>
    <t>EXTRAS</t>
  </si>
  <si>
    <t>PERFECCIONAMIENTO</t>
  </si>
  <si>
    <t>PERFECC.</t>
  </si>
  <si>
    <t>UMP</t>
  </si>
  <si>
    <t>COMPLEMEN.</t>
  </si>
  <si>
    <t>ART. 13</t>
  </si>
  <si>
    <t>LEY 19715</t>
  </si>
  <si>
    <t>MEDIA</t>
  </si>
  <si>
    <t>BASICA</t>
  </si>
  <si>
    <t>PLANILLA</t>
  </si>
  <si>
    <t>SUPLEM.</t>
  </si>
  <si>
    <t>ADICIONAL</t>
  </si>
  <si>
    <t>RESPONSAB.</t>
  </si>
  <si>
    <t>DIRECTIVA</t>
  </si>
  <si>
    <t>BONO</t>
  </si>
  <si>
    <t>LEY 19,200</t>
  </si>
  <si>
    <t>ROMAN SEPULVEDA PAMELA SAVINA</t>
  </si>
  <si>
    <t>ASIG.</t>
  </si>
  <si>
    <t>FAMILIAR</t>
  </si>
  <si>
    <t>TOTAL</t>
  </si>
  <si>
    <t>HABERES</t>
  </si>
  <si>
    <t>ESCUELA H. PTO-VARAL-H.ESTERO</t>
  </si>
  <si>
    <t>REMUNERACIONES PERSONAL DOCENTE COMUNA DE HUALAIHUE MES DE NOVIEMBRE 2011</t>
  </si>
  <si>
    <t>HUEICHAO LINCOVIL CLAUDIA ANDREA</t>
  </si>
  <si>
    <t>MANSILLA SILVA CLAUDIA  KARINA</t>
  </si>
  <si>
    <t>DIFERENCIA</t>
  </si>
  <si>
    <t>SUELDOS</t>
  </si>
  <si>
    <t>ESCOLAR</t>
  </si>
  <si>
    <t>BRP</t>
  </si>
  <si>
    <t>RETROACTIVA</t>
  </si>
  <si>
    <t>RETROACTIVO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</si>
</sst>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  <numFmt numFmtId="167" formatCode="_ * #,##0.0_ ;_ * \-#,##0.0_ ;_ * &quot;-&quot;??_ ;_ @_ "/>
    <numFmt numFmtId="168" formatCode="_ * #,##0_ ;_ * \-#,##0_ ;_ * &quot;-&quot;??_ ;_ @_ "/>
    <numFmt numFmtId="169" formatCode="_ &quot;$&quot;\ * #,##0.0_ ;_ &quot;$&quot;\ * \-#,##0.0_ ;_ &quot;$&quot;\ * &quot;-&quot;??_ ;_ @_ "/>
    <numFmt numFmtId="170" formatCode="_ &quot;$&quot;\ * #,##0_ ;_ &quot;$&quot;\ * \-#,##0_ ;_ &quot;$&quot;\ * &quot;-&quot;??_ ;_ @_ "/>
    <numFmt numFmtId="171" formatCode="0.0000"/>
    <numFmt numFmtId="172" formatCode="0.000"/>
    <numFmt numFmtId="173" formatCode="0.0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/>
      <protection/>
    </xf>
    <xf numFmtId="3" fontId="21" fillId="0" borderId="10" xfId="0" applyNumberFormat="1" applyFont="1" applyBorder="1" applyAlignment="1">
      <alignment horizontal="right" vertical="center"/>
    </xf>
    <xf numFmtId="14" fontId="21" fillId="0" borderId="10" xfId="0" applyNumberFormat="1" applyFont="1" applyFill="1" applyBorder="1" applyAlignment="1" applyProtection="1">
      <alignment/>
      <protection/>
    </xf>
    <xf numFmtId="14" fontId="21" fillId="0" borderId="10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14" fontId="22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0" fontId="21" fillId="0" borderId="0" xfId="48" applyNumberFormat="1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6" fontId="23" fillId="0" borderId="21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170" fontId="23" fillId="0" borderId="13" xfId="48" applyNumberFormat="1" applyFont="1" applyBorder="1" applyAlignment="1">
      <alignment horizontal="center" vertical="center"/>
    </xf>
    <xf numFmtId="170" fontId="23" fillId="0" borderId="21" xfId="48" applyNumberFormat="1" applyFont="1" applyBorder="1" applyAlignment="1">
      <alignment horizontal="center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/>
      <protection/>
    </xf>
    <xf numFmtId="168" fontId="21" fillId="0" borderId="10" xfId="46" applyNumberFormat="1" applyFont="1" applyFill="1" applyBorder="1" applyAlignment="1" applyProtection="1">
      <alignment/>
      <protection/>
    </xf>
    <xf numFmtId="170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2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0" fontId="23" fillId="0" borderId="18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0" fontId="21" fillId="0" borderId="12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9.140625" style="1" customWidth="1"/>
    <col min="2" max="2" width="7.57421875" style="1" customWidth="1"/>
    <col min="3" max="3" width="21.8515625" style="1" customWidth="1"/>
    <col min="4" max="4" width="8.28125" style="1" customWidth="1"/>
    <col min="5" max="5" width="14.140625" style="1" customWidth="1"/>
    <col min="6" max="6" width="8.8515625" style="1" customWidth="1"/>
    <col min="7" max="7" width="9.00390625" style="1" customWidth="1"/>
    <col min="8" max="8" width="7.8515625" style="1" customWidth="1"/>
    <col min="9" max="9" width="7.57421875" style="1" customWidth="1"/>
    <col min="10" max="10" width="8.140625" style="1" customWidth="1"/>
    <col min="11" max="11" width="6.7109375" style="1" customWidth="1"/>
    <col min="12" max="13" width="7.8515625" style="21" customWidth="1"/>
    <col min="14" max="14" width="9.00390625" style="21" customWidth="1"/>
    <col min="15" max="15" width="10.57421875" style="1" customWidth="1"/>
    <col min="16" max="18" width="9.28125" style="1" customWidth="1"/>
    <col min="19" max="19" width="11.28125" style="1" customWidth="1"/>
    <col min="20" max="21" width="9.28125" style="1" customWidth="1"/>
    <col min="22" max="22" width="9.8515625" style="1" customWidth="1"/>
    <col min="23" max="34" width="9.28125" style="1" customWidth="1"/>
    <col min="35" max="35" width="9.8515625" style="1" customWidth="1"/>
    <col min="36" max="36" width="13.7109375" style="1" customWidth="1"/>
    <col min="37" max="37" width="7.28125" style="1" customWidth="1"/>
    <col min="38" max="38" width="10.00390625" style="1" customWidth="1"/>
    <col min="39" max="16384" width="11.421875" style="1" customWidth="1"/>
  </cols>
  <sheetData>
    <row r="1" spans="20:28" ht="11.25">
      <c r="T1" s="21"/>
      <c r="W1" s="21"/>
      <c r="X1" s="21"/>
      <c r="Y1" s="21"/>
      <c r="Z1" s="21"/>
      <c r="AA1" s="21"/>
      <c r="AB1" s="21"/>
    </row>
    <row r="2" spans="3:28" ht="11.25">
      <c r="C2" s="56" t="s">
        <v>195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T2" s="21"/>
      <c r="W2" s="21"/>
      <c r="X2" s="21"/>
      <c r="Y2" s="21"/>
      <c r="Z2" s="21"/>
      <c r="AA2" s="21"/>
      <c r="AB2" s="21"/>
    </row>
    <row r="3" spans="20:28" ht="11.25">
      <c r="T3" s="21"/>
      <c r="W3" s="21"/>
      <c r="X3" s="21"/>
      <c r="Y3" s="21"/>
      <c r="Z3" s="21"/>
      <c r="AA3" s="21"/>
      <c r="AB3" s="21"/>
    </row>
    <row r="4" spans="15:28" ht="12" thickBot="1">
      <c r="O4" s="19"/>
      <c r="Q4" s="20"/>
      <c r="W4" s="21"/>
      <c r="X4" s="21"/>
      <c r="Y4" s="21"/>
      <c r="Z4" s="21"/>
      <c r="AA4" s="21"/>
      <c r="AB4" s="21"/>
    </row>
    <row r="5" spans="1:38" s="11" customFormat="1" ht="11.25">
      <c r="A5" s="8"/>
      <c r="B5" s="25"/>
      <c r="C5" s="8"/>
      <c r="D5" s="26" t="s">
        <v>0</v>
      </c>
      <c r="E5" s="9"/>
      <c r="F5" s="27" t="s">
        <v>132</v>
      </c>
      <c r="G5" s="12" t="s">
        <v>132</v>
      </c>
      <c r="H5" s="26" t="s">
        <v>1</v>
      </c>
      <c r="I5" s="10" t="s">
        <v>168</v>
      </c>
      <c r="J5" s="10" t="s">
        <v>168</v>
      </c>
      <c r="K5" s="26" t="s">
        <v>169</v>
      </c>
      <c r="L5" s="42" t="s">
        <v>2</v>
      </c>
      <c r="M5" s="42" t="s">
        <v>2</v>
      </c>
      <c r="N5" s="42" t="s">
        <v>2</v>
      </c>
      <c r="O5" s="10"/>
      <c r="P5" s="10"/>
      <c r="Q5" s="10" t="s">
        <v>160</v>
      </c>
      <c r="R5" s="10"/>
      <c r="S5" s="26" t="s">
        <v>163</v>
      </c>
      <c r="T5" s="10" t="s">
        <v>165</v>
      </c>
      <c r="U5" s="26" t="s">
        <v>165</v>
      </c>
      <c r="V5" s="10"/>
      <c r="W5" s="8" t="s">
        <v>165</v>
      </c>
      <c r="X5" s="24" t="s">
        <v>178</v>
      </c>
      <c r="Y5" s="8" t="s">
        <v>165</v>
      </c>
      <c r="Z5" s="48"/>
      <c r="AA5" s="8"/>
      <c r="AB5" s="8"/>
      <c r="AC5" s="10"/>
      <c r="AD5" s="10"/>
      <c r="AE5" s="10"/>
      <c r="AF5" s="26"/>
      <c r="AG5" s="10"/>
      <c r="AH5" s="52"/>
      <c r="AI5" s="52"/>
      <c r="AJ5" s="24"/>
      <c r="AK5" s="8"/>
      <c r="AL5" s="28"/>
    </row>
    <row r="6" spans="1:38" s="11" customFormat="1" ht="11.25">
      <c r="A6" s="33" t="s">
        <v>3</v>
      </c>
      <c r="B6" s="23" t="s">
        <v>156</v>
      </c>
      <c r="C6" s="33" t="s">
        <v>4</v>
      </c>
      <c r="D6" s="23" t="s">
        <v>129</v>
      </c>
      <c r="E6" s="33" t="s">
        <v>130</v>
      </c>
      <c r="F6" s="23" t="s">
        <v>131</v>
      </c>
      <c r="G6" s="33" t="s">
        <v>133</v>
      </c>
      <c r="H6" s="23" t="s">
        <v>128</v>
      </c>
      <c r="I6" s="33" t="s">
        <v>181</v>
      </c>
      <c r="J6" s="33" t="s">
        <v>180</v>
      </c>
      <c r="K6" s="23" t="s">
        <v>170</v>
      </c>
      <c r="L6" s="43" t="s">
        <v>170</v>
      </c>
      <c r="M6" s="43" t="s">
        <v>175</v>
      </c>
      <c r="N6" s="43" t="s">
        <v>160</v>
      </c>
      <c r="O6" s="33" t="s">
        <v>158</v>
      </c>
      <c r="P6" s="33" t="s">
        <v>159</v>
      </c>
      <c r="Q6" s="33" t="s">
        <v>161</v>
      </c>
      <c r="R6" s="33" t="s">
        <v>162</v>
      </c>
      <c r="S6" s="23" t="s">
        <v>164</v>
      </c>
      <c r="T6" s="33" t="s">
        <v>166</v>
      </c>
      <c r="U6" s="23" t="s">
        <v>167</v>
      </c>
      <c r="V6" s="33" t="s">
        <v>176</v>
      </c>
      <c r="W6" s="38" t="s">
        <v>174</v>
      </c>
      <c r="X6" s="46" t="s">
        <v>179</v>
      </c>
      <c r="Y6" s="38" t="s">
        <v>185</v>
      </c>
      <c r="Z6" s="49" t="s">
        <v>182</v>
      </c>
      <c r="AA6" s="38" t="s">
        <v>165</v>
      </c>
      <c r="AB6" s="38" t="s">
        <v>187</v>
      </c>
      <c r="AC6" s="33" t="s">
        <v>171</v>
      </c>
      <c r="AD6" s="33" t="s">
        <v>198</v>
      </c>
      <c r="AE6" s="33" t="s">
        <v>168</v>
      </c>
      <c r="AF6" s="23" t="s">
        <v>187</v>
      </c>
      <c r="AG6" s="33" t="s">
        <v>201</v>
      </c>
      <c r="AH6" s="29" t="s">
        <v>170</v>
      </c>
      <c r="AI6" s="53" t="s">
        <v>190</v>
      </c>
      <c r="AJ6" s="29" t="s">
        <v>192</v>
      </c>
      <c r="AK6" s="33" t="s">
        <v>2</v>
      </c>
      <c r="AL6" s="30" t="s">
        <v>155</v>
      </c>
    </row>
    <row r="7" spans="1:38" s="11" customFormat="1" ht="12" thickBot="1">
      <c r="A7" s="17"/>
      <c r="B7" s="32"/>
      <c r="C7" s="17"/>
      <c r="D7" s="32"/>
      <c r="E7" s="17"/>
      <c r="F7" s="32"/>
      <c r="G7" s="17"/>
      <c r="H7" s="32"/>
      <c r="I7" s="41">
        <v>10018</v>
      </c>
      <c r="J7" s="41">
        <v>10542</v>
      </c>
      <c r="K7" s="32"/>
      <c r="L7" s="44"/>
      <c r="M7" s="44"/>
      <c r="N7" s="44" t="s">
        <v>161</v>
      </c>
      <c r="O7" s="17"/>
      <c r="P7" s="17"/>
      <c r="Q7" s="17"/>
      <c r="R7" s="35">
        <v>0.35</v>
      </c>
      <c r="S7" s="34">
        <v>776</v>
      </c>
      <c r="T7" s="36">
        <v>50150</v>
      </c>
      <c r="U7" s="37">
        <v>16717</v>
      </c>
      <c r="V7" s="36" t="s">
        <v>177</v>
      </c>
      <c r="W7" s="39"/>
      <c r="X7" s="47"/>
      <c r="Y7" s="39" t="s">
        <v>186</v>
      </c>
      <c r="Z7" s="50" t="s">
        <v>183</v>
      </c>
      <c r="AA7" s="39" t="s">
        <v>184</v>
      </c>
      <c r="AB7" s="39" t="s">
        <v>188</v>
      </c>
      <c r="AC7" s="17" t="s">
        <v>172</v>
      </c>
      <c r="AD7" s="17" t="s">
        <v>199</v>
      </c>
      <c r="AE7" s="17" t="s">
        <v>173</v>
      </c>
      <c r="AF7" s="32" t="s">
        <v>200</v>
      </c>
      <c r="AG7" s="17" t="s">
        <v>202</v>
      </c>
      <c r="AH7" s="31" t="s">
        <v>203</v>
      </c>
      <c r="AI7" s="31" t="s">
        <v>191</v>
      </c>
      <c r="AJ7" s="31" t="s">
        <v>193</v>
      </c>
      <c r="AK7" s="17" t="s">
        <v>154</v>
      </c>
      <c r="AL7" s="18"/>
    </row>
    <row r="8" spans="1:39" ht="11.25">
      <c r="A8" s="13" t="s">
        <v>72</v>
      </c>
      <c r="B8" s="13" t="s">
        <v>157</v>
      </c>
      <c r="C8" s="13" t="s">
        <v>140</v>
      </c>
      <c r="D8" s="13" t="s">
        <v>7</v>
      </c>
      <c r="E8" s="13" t="s">
        <v>8</v>
      </c>
      <c r="F8" s="14">
        <v>37718</v>
      </c>
      <c r="G8" s="15" t="s">
        <v>153</v>
      </c>
      <c r="H8" s="16">
        <v>30</v>
      </c>
      <c r="I8" s="16"/>
      <c r="J8" s="16">
        <v>43</v>
      </c>
      <c r="K8" s="16">
        <v>6</v>
      </c>
      <c r="L8" s="51">
        <v>0.4006</v>
      </c>
      <c r="M8" s="51">
        <v>0</v>
      </c>
      <c r="N8" s="51">
        <v>0.2</v>
      </c>
      <c r="O8" s="16">
        <f>J8*10542</f>
        <v>453306</v>
      </c>
      <c r="P8" s="16">
        <f aca="true" t="shared" si="0" ref="P8:P39">O8*L8</f>
        <v>181594.3836</v>
      </c>
      <c r="Q8" s="16">
        <f aca="true" t="shared" si="1" ref="Q8:Q39">O8*N8</f>
        <v>90661.20000000001</v>
      </c>
      <c r="R8" s="16">
        <f>O8*35%</f>
        <v>158657.09999999998</v>
      </c>
      <c r="S8" s="16">
        <f aca="true" t="shared" si="2" ref="S8:S39">(I8+J8)*776</f>
        <v>33368</v>
      </c>
      <c r="T8" s="16">
        <v>50150</v>
      </c>
      <c r="U8" s="16">
        <v>16717</v>
      </c>
      <c r="V8" s="16"/>
      <c r="W8" s="16">
        <f aca="true" t="shared" si="3" ref="W8:W39">O8*M8</f>
        <v>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>
        <v>984453.6836</v>
      </c>
      <c r="AK8" s="16">
        <v>12833</v>
      </c>
      <c r="AL8" s="16">
        <v>203620</v>
      </c>
      <c r="AM8" s="54"/>
    </row>
    <row r="9" spans="1:39" ht="11.25">
      <c r="A9" s="2" t="s">
        <v>73</v>
      </c>
      <c r="B9" s="2" t="s">
        <v>157</v>
      </c>
      <c r="C9" s="2" t="s">
        <v>140</v>
      </c>
      <c r="D9" s="2" t="s">
        <v>12</v>
      </c>
      <c r="E9" s="2" t="s">
        <v>8</v>
      </c>
      <c r="F9" s="3">
        <v>35898</v>
      </c>
      <c r="G9" s="6">
        <v>40968</v>
      </c>
      <c r="H9" s="5">
        <v>30</v>
      </c>
      <c r="I9" s="5"/>
      <c r="J9" s="5">
        <v>44</v>
      </c>
      <c r="K9" s="5">
        <v>7</v>
      </c>
      <c r="L9" s="22">
        <v>0.4672</v>
      </c>
      <c r="M9" s="45">
        <v>0</v>
      </c>
      <c r="N9" s="45">
        <v>0.2</v>
      </c>
      <c r="O9" s="5">
        <f>J9*10542</f>
        <v>463848</v>
      </c>
      <c r="P9" s="5">
        <f t="shared" si="0"/>
        <v>216709.7856</v>
      </c>
      <c r="Q9" s="5">
        <f t="shared" si="1"/>
        <v>92769.6</v>
      </c>
      <c r="R9" s="5">
        <f>O9*35%</f>
        <v>162346.8</v>
      </c>
      <c r="S9" s="5">
        <f t="shared" si="2"/>
        <v>34144</v>
      </c>
      <c r="T9" s="5">
        <v>50150</v>
      </c>
      <c r="U9" s="5">
        <v>16717</v>
      </c>
      <c r="V9" s="5"/>
      <c r="W9" s="5">
        <f t="shared" si="3"/>
        <v>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6">
        <v>1036685.1856</v>
      </c>
      <c r="AK9" s="5">
        <v>16068</v>
      </c>
      <c r="AL9" s="5">
        <v>191165</v>
      </c>
      <c r="AM9" s="54"/>
    </row>
    <row r="10" spans="1:39" ht="11.25">
      <c r="A10" s="2" t="s">
        <v>11</v>
      </c>
      <c r="B10" s="2" t="s">
        <v>157</v>
      </c>
      <c r="C10" s="2" t="s">
        <v>134</v>
      </c>
      <c r="D10" s="2" t="s">
        <v>12</v>
      </c>
      <c r="E10" s="2" t="s">
        <v>8</v>
      </c>
      <c r="F10" s="7">
        <v>40605</v>
      </c>
      <c r="G10" s="6">
        <v>40968</v>
      </c>
      <c r="H10" s="16">
        <v>30</v>
      </c>
      <c r="I10" s="5">
        <v>30</v>
      </c>
      <c r="J10" s="5"/>
      <c r="K10" s="5">
        <v>0</v>
      </c>
      <c r="L10" s="22">
        <v>0</v>
      </c>
      <c r="M10" s="45">
        <v>0</v>
      </c>
      <c r="N10" s="45">
        <v>0.2</v>
      </c>
      <c r="O10" s="5">
        <f>I10*10018</f>
        <v>300540</v>
      </c>
      <c r="P10" s="5">
        <f t="shared" si="0"/>
        <v>0</v>
      </c>
      <c r="Q10" s="5">
        <f t="shared" si="1"/>
        <v>60108</v>
      </c>
      <c r="R10" s="5">
        <f>O10*35%</f>
        <v>105189</v>
      </c>
      <c r="S10" s="5">
        <f t="shared" si="2"/>
        <v>23280</v>
      </c>
      <c r="T10" s="5">
        <v>50150</v>
      </c>
      <c r="U10" s="5"/>
      <c r="V10" s="5"/>
      <c r="W10" s="5">
        <f t="shared" si="3"/>
        <v>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6">
        <v>539267</v>
      </c>
      <c r="AK10" s="4"/>
      <c r="AL10" s="5">
        <v>99010</v>
      </c>
      <c r="AM10" s="54"/>
    </row>
    <row r="11" spans="1:39" ht="11.25">
      <c r="A11" s="2" t="s">
        <v>38</v>
      </c>
      <c r="B11" s="2" t="s">
        <v>157</v>
      </c>
      <c r="C11" s="2" t="s">
        <v>39</v>
      </c>
      <c r="D11" s="2" t="s">
        <v>7</v>
      </c>
      <c r="E11" s="2" t="s">
        <v>8</v>
      </c>
      <c r="F11" s="3">
        <v>30256</v>
      </c>
      <c r="G11" s="4" t="s">
        <v>153</v>
      </c>
      <c r="H11" s="5">
        <v>30</v>
      </c>
      <c r="I11" s="5">
        <v>44</v>
      </c>
      <c r="J11" s="5"/>
      <c r="K11" s="5">
        <v>15</v>
      </c>
      <c r="L11" s="45">
        <v>1</v>
      </c>
      <c r="M11" s="45">
        <v>0.4</v>
      </c>
      <c r="N11" s="45">
        <v>0.25</v>
      </c>
      <c r="O11" s="5">
        <f>I11*10018</f>
        <v>440792</v>
      </c>
      <c r="P11" s="5">
        <f t="shared" si="0"/>
        <v>440792</v>
      </c>
      <c r="Q11" s="5">
        <f t="shared" si="1"/>
        <v>110198</v>
      </c>
      <c r="R11" s="5">
        <f>O11*35%</f>
        <v>154277.19999999998</v>
      </c>
      <c r="S11" s="5">
        <f t="shared" si="2"/>
        <v>34144</v>
      </c>
      <c r="T11" s="5">
        <v>50150</v>
      </c>
      <c r="U11" s="5"/>
      <c r="V11" s="5">
        <v>1187</v>
      </c>
      <c r="W11" s="5">
        <f t="shared" si="3"/>
        <v>176316.80000000002</v>
      </c>
      <c r="X11" s="5">
        <v>87537</v>
      </c>
      <c r="Y11" s="5"/>
      <c r="Z11" s="5">
        <v>77615</v>
      </c>
      <c r="AA11" s="5"/>
      <c r="AB11" s="5"/>
      <c r="AC11" s="5"/>
      <c r="AD11" s="5"/>
      <c r="AE11" s="5"/>
      <c r="AF11" s="5"/>
      <c r="AG11" s="5"/>
      <c r="AH11" s="5"/>
      <c r="AI11" s="5"/>
      <c r="AJ11" s="16">
        <v>1573009</v>
      </c>
      <c r="AK11" s="5">
        <v>45818</v>
      </c>
      <c r="AL11" s="5">
        <v>290916</v>
      </c>
      <c r="AM11" s="54"/>
    </row>
    <row r="12" spans="1:39" ht="11.25">
      <c r="A12" s="2" t="s">
        <v>49</v>
      </c>
      <c r="B12" s="2" t="s">
        <v>157</v>
      </c>
      <c r="C12" s="2" t="s">
        <v>137</v>
      </c>
      <c r="D12" s="2" t="s">
        <v>12</v>
      </c>
      <c r="E12" s="2" t="s">
        <v>8</v>
      </c>
      <c r="F12" s="3">
        <v>37333</v>
      </c>
      <c r="G12" s="6">
        <v>40968</v>
      </c>
      <c r="H12" s="16">
        <v>30</v>
      </c>
      <c r="I12" s="5">
        <v>44</v>
      </c>
      <c r="J12" s="5"/>
      <c r="K12" s="5">
        <v>4</v>
      </c>
      <c r="L12" s="22">
        <v>0.2674</v>
      </c>
      <c r="M12" s="45">
        <v>0</v>
      </c>
      <c r="N12" s="45">
        <v>0.2</v>
      </c>
      <c r="O12" s="5">
        <f>I12*10018</f>
        <v>440792</v>
      </c>
      <c r="P12" s="5">
        <f t="shared" si="0"/>
        <v>117867.78080000001</v>
      </c>
      <c r="Q12" s="5">
        <f t="shared" si="1"/>
        <v>88158.40000000001</v>
      </c>
      <c r="R12" s="5">
        <f>O12*30%</f>
        <v>132237.6</v>
      </c>
      <c r="S12" s="5">
        <f t="shared" si="2"/>
        <v>34144</v>
      </c>
      <c r="T12" s="5"/>
      <c r="U12" s="5"/>
      <c r="V12" s="5"/>
      <c r="W12" s="5">
        <f t="shared" si="3"/>
        <v>0</v>
      </c>
      <c r="X12" s="5">
        <v>87537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6">
        <v>900736.7808000001</v>
      </c>
      <c r="AK12" s="5">
        <v>10506</v>
      </c>
      <c r="AL12" s="5">
        <v>166457</v>
      </c>
      <c r="AM12" s="54"/>
    </row>
    <row r="13" spans="1:39" ht="11.25">
      <c r="A13" s="2" t="s">
        <v>50</v>
      </c>
      <c r="B13" s="2" t="s">
        <v>157</v>
      </c>
      <c r="C13" s="2" t="s">
        <v>138</v>
      </c>
      <c r="D13" s="2" t="s">
        <v>7</v>
      </c>
      <c r="E13" s="2" t="s">
        <v>8</v>
      </c>
      <c r="F13" s="3">
        <v>32790</v>
      </c>
      <c r="G13" s="4" t="s">
        <v>153</v>
      </c>
      <c r="H13" s="5">
        <v>30</v>
      </c>
      <c r="I13" s="5">
        <v>44</v>
      </c>
      <c r="J13" s="5"/>
      <c r="K13" s="5">
        <v>13</v>
      </c>
      <c r="L13" s="45">
        <v>0.8668</v>
      </c>
      <c r="M13" s="45">
        <v>0.4</v>
      </c>
      <c r="N13" s="45">
        <v>0.2</v>
      </c>
      <c r="O13" s="5">
        <f>I13*10018</f>
        <v>440792</v>
      </c>
      <c r="P13" s="5">
        <f t="shared" si="0"/>
        <v>382078.50560000003</v>
      </c>
      <c r="Q13" s="5">
        <f t="shared" si="1"/>
        <v>88158.40000000001</v>
      </c>
      <c r="R13" s="5">
        <f aca="true" t="shared" si="4" ref="R13:R44">O13*35%</f>
        <v>154277.19999999998</v>
      </c>
      <c r="S13" s="5">
        <f t="shared" si="2"/>
        <v>34144</v>
      </c>
      <c r="T13" s="5">
        <v>50150</v>
      </c>
      <c r="U13" s="5"/>
      <c r="V13" s="5"/>
      <c r="W13" s="5">
        <f t="shared" si="3"/>
        <v>176316.80000000002</v>
      </c>
      <c r="X13" s="5"/>
      <c r="Y13" s="5">
        <v>88158</v>
      </c>
      <c r="Z13" s="5">
        <v>79657</v>
      </c>
      <c r="AA13" s="5">
        <v>15179</v>
      </c>
      <c r="AB13" s="5"/>
      <c r="AC13" s="5"/>
      <c r="AD13" s="5"/>
      <c r="AE13" s="5"/>
      <c r="AF13" s="5"/>
      <c r="AG13" s="5"/>
      <c r="AH13" s="5"/>
      <c r="AI13" s="5"/>
      <c r="AJ13" s="16">
        <v>1508910.9056000002</v>
      </c>
      <c r="AK13" s="5">
        <v>39349</v>
      </c>
      <c r="AL13" s="5">
        <v>270933</v>
      </c>
      <c r="AM13" s="54"/>
    </row>
    <row r="14" spans="1:39" ht="11.25">
      <c r="A14" s="2" t="s">
        <v>74</v>
      </c>
      <c r="B14" s="2" t="s">
        <v>157</v>
      </c>
      <c r="C14" s="2" t="s">
        <v>140</v>
      </c>
      <c r="D14" s="2" t="s">
        <v>7</v>
      </c>
      <c r="E14" s="2" t="s">
        <v>8</v>
      </c>
      <c r="F14" s="7">
        <v>39142</v>
      </c>
      <c r="G14" s="4" t="s">
        <v>153</v>
      </c>
      <c r="H14" s="16">
        <v>30</v>
      </c>
      <c r="I14" s="5"/>
      <c r="J14" s="5">
        <v>30</v>
      </c>
      <c r="K14" s="5">
        <v>8</v>
      </c>
      <c r="L14" s="22">
        <v>0.5338</v>
      </c>
      <c r="M14" s="45">
        <v>0.1067</v>
      </c>
      <c r="N14" s="45">
        <v>0.2</v>
      </c>
      <c r="O14" s="5">
        <f>J14*10542</f>
        <v>316260</v>
      </c>
      <c r="P14" s="5">
        <f t="shared" si="0"/>
        <v>168819.58800000002</v>
      </c>
      <c r="Q14" s="5">
        <f t="shared" si="1"/>
        <v>63252</v>
      </c>
      <c r="R14" s="5">
        <f t="shared" si="4"/>
        <v>110691</v>
      </c>
      <c r="S14" s="5">
        <f t="shared" si="2"/>
        <v>23280</v>
      </c>
      <c r="T14" s="5">
        <v>50150</v>
      </c>
      <c r="U14" s="5">
        <v>16717</v>
      </c>
      <c r="V14" s="5"/>
      <c r="W14" s="5">
        <f t="shared" si="3"/>
        <v>33744.942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6">
        <v>782914.53</v>
      </c>
      <c r="AK14" s="5">
        <v>5680</v>
      </c>
      <c r="AL14" s="5">
        <v>145152</v>
      </c>
      <c r="AM14" s="54"/>
    </row>
    <row r="15" spans="1:39" ht="11.25">
      <c r="A15" s="2" t="s">
        <v>13</v>
      </c>
      <c r="B15" s="2" t="s">
        <v>157</v>
      </c>
      <c r="C15" s="2" t="s">
        <v>134</v>
      </c>
      <c r="D15" s="2" t="s">
        <v>7</v>
      </c>
      <c r="E15" s="2" t="s">
        <v>8</v>
      </c>
      <c r="F15" s="3">
        <v>32680</v>
      </c>
      <c r="G15" s="4" t="s">
        <v>153</v>
      </c>
      <c r="H15" s="5">
        <v>30</v>
      </c>
      <c r="I15" s="5">
        <v>30</v>
      </c>
      <c r="J15" s="5"/>
      <c r="K15" s="5">
        <v>11</v>
      </c>
      <c r="L15" s="22">
        <v>0.7336</v>
      </c>
      <c r="M15" s="45">
        <v>0.2111</v>
      </c>
      <c r="N15" s="45">
        <v>0.2</v>
      </c>
      <c r="O15" s="5">
        <v>300540</v>
      </c>
      <c r="P15" s="5">
        <f t="shared" si="0"/>
        <v>220476.144</v>
      </c>
      <c r="Q15" s="5">
        <f t="shared" si="1"/>
        <v>60108</v>
      </c>
      <c r="R15" s="5">
        <f t="shared" si="4"/>
        <v>105189</v>
      </c>
      <c r="S15" s="5">
        <f t="shared" si="2"/>
        <v>23280</v>
      </c>
      <c r="T15" s="5">
        <v>50150</v>
      </c>
      <c r="U15" s="5"/>
      <c r="V15" s="5"/>
      <c r="W15" s="5">
        <f t="shared" si="3"/>
        <v>63443.994000000006</v>
      </c>
      <c r="X15" s="5"/>
      <c r="Y15" s="5"/>
      <c r="Z15" s="5">
        <v>60862</v>
      </c>
      <c r="AA15" s="5"/>
      <c r="AB15" s="5"/>
      <c r="AC15" s="5"/>
      <c r="AD15" s="5"/>
      <c r="AE15" s="5"/>
      <c r="AF15" s="5"/>
      <c r="AG15" s="5"/>
      <c r="AH15" s="5"/>
      <c r="AI15" s="5"/>
      <c r="AJ15" s="16">
        <v>884049.138</v>
      </c>
      <c r="AK15" s="5">
        <v>9826</v>
      </c>
      <c r="AL15" s="5">
        <v>163372</v>
      </c>
      <c r="AM15" s="54"/>
    </row>
    <row r="16" spans="1:39" ht="11.25">
      <c r="A16" s="2" t="s">
        <v>75</v>
      </c>
      <c r="B16" s="2" t="s">
        <v>157</v>
      </c>
      <c r="C16" s="2" t="s">
        <v>140</v>
      </c>
      <c r="D16" s="2" t="s">
        <v>12</v>
      </c>
      <c r="E16" s="2" t="s">
        <v>8</v>
      </c>
      <c r="F16" s="6">
        <v>40722</v>
      </c>
      <c r="G16" s="6">
        <v>40968</v>
      </c>
      <c r="H16" s="16">
        <v>30</v>
      </c>
      <c r="I16" s="5"/>
      <c r="J16" s="5">
        <v>40</v>
      </c>
      <c r="K16" s="5">
        <v>0</v>
      </c>
      <c r="L16" s="45">
        <v>0</v>
      </c>
      <c r="M16" s="45">
        <v>0</v>
      </c>
      <c r="N16" s="45">
        <v>0.2</v>
      </c>
      <c r="O16" s="5">
        <f>J16*10542</f>
        <v>421680</v>
      </c>
      <c r="P16" s="5">
        <f t="shared" si="0"/>
        <v>0</v>
      </c>
      <c r="Q16" s="5">
        <f t="shared" si="1"/>
        <v>84336</v>
      </c>
      <c r="R16" s="5">
        <f t="shared" si="4"/>
        <v>147588</v>
      </c>
      <c r="S16" s="5">
        <f t="shared" si="2"/>
        <v>31040</v>
      </c>
      <c r="T16" s="5"/>
      <c r="U16" s="5"/>
      <c r="V16" s="5"/>
      <c r="W16" s="5">
        <f t="shared" si="3"/>
        <v>0</v>
      </c>
      <c r="X16" s="5"/>
      <c r="Y16" s="5"/>
      <c r="Z16" s="5"/>
      <c r="AA16" s="5"/>
      <c r="AB16" s="5"/>
      <c r="AC16" s="5"/>
      <c r="AD16" s="5">
        <v>427903</v>
      </c>
      <c r="AE16" s="5"/>
      <c r="AF16" s="5"/>
      <c r="AG16" s="5"/>
      <c r="AH16" s="5"/>
      <c r="AI16" s="5"/>
      <c r="AJ16" s="16">
        <v>1112547</v>
      </c>
      <c r="AK16" s="4">
        <v>19106</v>
      </c>
      <c r="AL16" s="5">
        <v>206266</v>
      </c>
      <c r="AM16" s="54"/>
    </row>
    <row r="17" spans="1:39" ht="11.25">
      <c r="A17" s="2" t="s">
        <v>70</v>
      </c>
      <c r="B17" s="2" t="s">
        <v>157</v>
      </c>
      <c r="C17" s="2" t="s">
        <v>71</v>
      </c>
      <c r="D17" s="2" t="s">
        <v>7</v>
      </c>
      <c r="E17" s="2" t="s">
        <v>8</v>
      </c>
      <c r="F17" s="3">
        <v>35180</v>
      </c>
      <c r="G17" s="4" t="s">
        <v>153</v>
      </c>
      <c r="H17" s="5">
        <v>30</v>
      </c>
      <c r="I17" s="5">
        <v>44</v>
      </c>
      <c r="J17" s="5"/>
      <c r="K17" s="5">
        <v>8</v>
      </c>
      <c r="L17" s="22">
        <v>0.5338</v>
      </c>
      <c r="M17" s="45">
        <v>0.2004</v>
      </c>
      <c r="N17" s="45">
        <v>0.25</v>
      </c>
      <c r="O17" s="5">
        <f>I17*10018</f>
        <v>440792</v>
      </c>
      <c r="P17" s="5">
        <f t="shared" si="0"/>
        <v>235294.76960000003</v>
      </c>
      <c r="Q17" s="5">
        <f t="shared" si="1"/>
        <v>110198</v>
      </c>
      <c r="R17" s="5">
        <f t="shared" si="4"/>
        <v>154277.19999999998</v>
      </c>
      <c r="S17" s="5">
        <f t="shared" si="2"/>
        <v>34144</v>
      </c>
      <c r="T17" s="5"/>
      <c r="U17" s="5"/>
      <c r="V17" s="5"/>
      <c r="W17" s="5">
        <f t="shared" si="3"/>
        <v>88334.7168</v>
      </c>
      <c r="X17" s="5">
        <v>87537</v>
      </c>
      <c r="Y17" s="5"/>
      <c r="Z17" s="5">
        <v>25457</v>
      </c>
      <c r="AA17" s="5"/>
      <c r="AB17" s="5"/>
      <c r="AC17" s="5"/>
      <c r="AD17" s="5"/>
      <c r="AE17" s="5"/>
      <c r="AF17" s="5"/>
      <c r="AG17" s="5"/>
      <c r="AH17" s="5"/>
      <c r="AI17" s="5"/>
      <c r="AJ17" s="16">
        <v>1176034.6864</v>
      </c>
      <c r="AK17" s="5">
        <v>21727</v>
      </c>
      <c r="AL17" s="5">
        <v>217331</v>
      </c>
      <c r="AM17" s="54"/>
    </row>
    <row r="18" spans="1:39" ht="11.25">
      <c r="A18" s="2" t="s">
        <v>123</v>
      </c>
      <c r="B18" s="2" t="s">
        <v>157</v>
      </c>
      <c r="C18" s="2" t="s">
        <v>150</v>
      </c>
      <c r="D18" s="2" t="s">
        <v>12</v>
      </c>
      <c r="E18" s="2" t="s">
        <v>8</v>
      </c>
      <c r="F18" s="7">
        <v>40605</v>
      </c>
      <c r="G18" s="6">
        <v>40968</v>
      </c>
      <c r="H18" s="16">
        <v>30</v>
      </c>
      <c r="I18" s="5">
        <v>39</v>
      </c>
      <c r="J18" s="5"/>
      <c r="K18" s="5">
        <v>0</v>
      </c>
      <c r="L18" s="22">
        <v>0</v>
      </c>
      <c r="M18" s="45">
        <v>0</v>
      </c>
      <c r="N18" s="45">
        <v>0.25</v>
      </c>
      <c r="O18" s="5">
        <f>I18*10018</f>
        <v>390702</v>
      </c>
      <c r="P18" s="5">
        <f t="shared" si="0"/>
        <v>0</v>
      </c>
      <c r="Q18" s="5">
        <f t="shared" si="1"/>
        <v>97675.5</v>
      </c>
      <c r="R18" s="5">
        <f t="shared" si="4"/>
        <v>136745.69999999998</v>
      </c>
      <c r="S18" s="5">
        <f t="shared" si="2"/>
        <v>30264</v>
      </c>
      <c r="T18" s="5">
        <v>50150</v>
      </c>
      <c r="U18" s="5"/>
      <c r="V18" s="5"/>
      <c r="W18" s="5">
        <f t="shared" si="3"/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6">
        <v>705537.2</v>
      </c>
      <c r="AK18" s="5">
        <v>2564</v>
      </c>
      <c r="AL18" s="5">
        <v>130102</v>
      </c>
      <c r="AM18" s="54"/>
    </row>
    <row r="19" spans="1:39" ht="11.25">
      <c r="A19" s="2" t="s">
        <v>14</v>
      </c>
      <c r="B19" s="2" t="s">
        <v>157</v>
      </c>
      <c r="C19" s="2" t="s">
        <v>134</v>
      </c>
      <c r="D19" s="2" t="s">
        <v>7</v>
      </c>
      <c r="E19" s="2" t="s">
        <v>8</v>
      </c>
      <c r="F19" s="3">
        <v>33679</v>
      </c>
      <c r="G19" s="4" t="s">
        <v>153</v>
      </c>
      <c r="H19" s="5">
        <v>30</v>
      </c>
      <c r="I19" s="5">
        <v>44</v>
      </c>
      <c r="J19" s="5"/>
      <c r="K19" s="5">
        <v>15</v>
      </c>
      <c r="L19" s="45">
        <v>1</v>
      </c>
      <c r="M19" s="45">
        <v>0.2745</v>
      </c>
      <c r="N19" s="45">
        <v>0.2</v>
      </c>
      <c r="O19" s="5">
        <f>I19*10018</f>
        <v>440792</v>
      </c>
      <c r="P19" s="5">
        <f t="shared" si="0"/>
        <v>440792</v>
      </c>
      <c r="Q19" s="5">
        <f t="shared" si="1"/>
        <v>88158.40000000001</v>
      </c>
      <c r="R19" s="5">
        <f t="shared" si="4"/>
        <v>154277.19999999998</v>
      </c>
      <c r="S19" s="5">
        <f t="shared" si="2"/>
        <v>34144</v>
      </c>
      <c r="T19" s="5">
        <v>50150</v>
      </c>
      <c r="U19" s="5">
        <v>16717</v>
      </c>
      <c r="V19" s="5">
        <v>4527</v>
      </c>
      <c r="W19" s="5">
        <f t="shared" si="3"/>
        <v>120997.40400000001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6">
        <v>1350555.0040000002</v>
      </c>
      <c r="AK19" s="5">
        <v>28017</v>
      </c>
      <c r="AL19" s="5">
        <v>298703</v>
      </c>
      <c r="AM19" s="54"/>
    </row>
    <row r="20" spans="1:39" ht="11.25">
      <c r="A20" s="2" t="s">
        <v>51</v>
      </c>
      <c r="B20" s="2" t="s">
        <v>157</v>
      </c>
      <c r="C20" s="2" t="s">
        <v>138</v>
      </c>
      <c r="D20" s="2" t="s">
        <v>7</v>
      </c>
      <c r="E20" s="2" t="s">
        <v>8</v>
      </c>
      <c r="F20" s="3">
        <v>30256</v>
      </c>
      <c r="G20" s="4" t="s">
        <v>153</v>
      </c>
      <c r="H20" s="16">
        <v>30</v>
      </c>
      <c r="I20" s="5">
        <v>40</v>
      </c>
      <c r="J20" s="5"/>
      <c r="K20" s="5">
        <v>15</v>
      </c>
      <c r="L20" s="45">
        <v>1</v>
      </c>
      <c r="M20" s="45">
        <v>0.4</v>
      </c>
      <c r="N20" s="45">
        <v>0.2</v>
      </c>
      <c r="O20" s="5">
        <f>I20*10018</f>
        <v>400720</v>
      </c>
      <c r="P20" s="5">
        <f t="shared" si="0"/>
        <v>400720</v>
      </c>
      <c r="Q20" s="5">
        <f t="shared" si="1"/>
        <v>80144</v>
      </c>
      <c r="R20" s="5">
        <f t="shared" si="4"/>
        <v>140252</v>
      </c>
      <c r="S20" s="5">
        <f t="shared" si="2"/>
        <v>31040</v>
      </c>
      <c r="T20" s="5">
        <v>50150</v>
      </c>
      <c r="U20" s="5"/>
      <c r="V20" s="5">
        <v>6406</v>
      </c>
      <c r="W20" s="5">
        <f t="shared" si="3"/>
        <v>160288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6">
        <v>1269720</v>
      </c>
      <c r="AK20" s="5">
        <v>23956</v>
      </c>
      <c r="AL20" s="5">
        <v>266435</v>
      </c>
      <c r="AM20" s="54"/>
    </row>
    <row r="21" spans="1:39" ht="11.25">
      <c r="A21" s="2" t="s">
        <v>76</v>
      </c>
      <c r="B21" s="2" t="s">
        <v>157</v>
      </c>
      <c r="C21" s="2" t="s">
        <v>140</v>
      </c>
      <c r="D21" s="2" t="s">
        <v>12</v>
      </c>
      <c r="E21" s="2" t="s">
        <v>8</v>
      </c>
      <c r="F21" s="7">
        <v>39916</v>
      </c>
      <c r="G21" s="6">
        <v>40968</v>
      </c>
      <c r="H21" s="5">
        <v>30</v>
      </c>
      <c r="I21" s="5"/>
      <c r="J21" s="5">
        <v>30</v>
      </c>
      <c r="K21" s="5">
        <v>5</v>
      </c>
      <c r="L21" s="22">
        <v>0.334</v>
      </c>
      <c r="M21" s="45">
        <v>0</v>
      </c>
      <c r="N21" s="45">
        <v>0.2</v>
      </c>
      <c r="O21" s="5">
        <f>J21*10542</f>
        <v>316260</v>
      </c>
      <c r="P21" s="5">
        <f t="shared" si="0"/>
        <v>105630.84000000001</v>
      </c>
      <c r="Q21" s="5">
        <f t="shared" si="1"/>
        <v>63252</v>
      </c>
      <c r="R21" s="5">
        <f t="shared" si="4"/>
        <v>110691</v>
      </c>
      <c r="S21" s="5">
        <f t="shared" si="2"/>
        <v>23280</v>
      </c>
      <c r="T21" s="5"/>
      <c r="U21" s="5"/>
      <c r="V21" s="5"/>
      <c r="W21" s="5">
        <f t="shared" si="3"/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6">
        <v>619113.8400000001</v>
      </c>
      <c r="AK21" s="4"/>
      <c r="AL21" s="5">
        <v>113669</v>
      </c>
      <c r="AM21" s="54"/>
    </row>
    <row r="22" spans="1:39" ht="11.25">
      <c r="A22" s="2" t="s">
        <v>77</v>
      </c>
      <c r="B22" s="2" t="s">
        <v>157</v>
      </c>
      <c r="C22" s="2" t="s">
        <v>140</v>
      </c>
      <c r="D22" s="2" t="s">
        <v>12</v>
      </c>
      <c r="E22" s="2" t="s">
        <v>8</v>
      </c>
      <c r="F22" s="7">
        <v>39934</v>
      </c>
      <c r="G22" s="6">
        <v>40968</v>
      </c>
      <c r="H22" s="16">
        <v>30</v>
      </c>
      <c r="I22" s="5"/>
      <c r="J22" s="5">
        <v>44</v>
      </c>
      <c r="K22" s="5">
        <v>1</v>
      </c>
      <c r="L22" s="22">
        <v>0.0676</v>
      </c>
      <c r="M22" s="45">
        <v>0</v>
      </c>
      <c r="N22" s="45">
        <v>0.2</v>
      </c>
      <c r="O22" s="5">
        <f>J22*10542</f>
        <v>463848</v>
      </c>
      <c r="P22" s="5">
        <f t="shared" si="0"/>
        <v>31356.124799999998</v>
      </c>
      <c r="Q22" s="5">
        <f t="shared" si="1"/>
        <v>92769.6</v>
      </c>
      <c r="R22" s="5">
        <f t="shared" si="4"/>
        <v>162346.8</v>
      </c>
      <c r="S22" s="5">
        <f t="shared" si="2"/>
        <v>34144</v>
      </c>
      <c r="T22" s="5"/>
      <c r="U22" s="5"/>
      <c r="V22" s="5"/>
      <c r="W22" s="5">
        <f t="shared" si="3"/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6">
        <v>784464.5248</v>
      </c>
      <c r="AK22" s="5">
        <v>5743</v>
      </c>
      <c r="AL22" s="5">
        <v>145440</v>
      </c>
      <c r="AM22" s="54"/>
    </row>
    <row r="23" spans="1:39" ht="11.25">
      <c r="A23" s="2" t="s">
        <v>78</v>
      </c>
      <c r="B23" s="2" t="s">
        <v>157</v>
      </c>
      <c r="C23" s="2" t="s">
        <v>140</v>
      </c>
      <c r="D23" s="2" t="s">
        <v>7</v>
      </c>
      <c r="E23" s="2" t="s">
        <v>8</v>
      </c>
      <c r="F23" s="3">
        <v>30760</v>
      </c>
      <c r="G23" s="4" t="s">
        <v>153</v>
      </c>
      <c r="H23" s="5">
        <v>30</v>
      </c>
      <c r="I23" s="5"/>
      <c r="J23" s="5">
        <v>44</v>
      </c>
      <c r="K23" s="5">
        <v>13</v>
      </c>
      <c r="L23" s="22">
        <v>0.8668</v>
      </c>
      <c r="M23" s="45">
        <v>0.3919</v>
      </c>
      <c r="N23" s="45">
        <v>0.2</v>
      </c>
      <c r="O23" s="5">
        <f>J23*10542</f>
        <v>463848</v>
      </c>
      <c r="P23" s="5">
        <f t="shared" si="0"/>
        <v>402063.4464</v>
      </c>
      <c r="Q23" s="5">
        <f t="shared" si="1"/>
        <v>92769.6</v>
      </c>
      <c r="R23" s="5">
        <f t="shared" si="4"/>
        <v>162346.8</v>
      </c>
      <c r="S23" s="5">
        <f t="shared" si="2"/>
        <v>34144</v>
      </c>
      <c r="T23" s="5">
        <v>50150</v>
      </c>
      <c r="U23" s="5">
        <v>16717</v>
      </c>
      <c r="V23" s="5"/>
      <c r="W23" s="5">
        <f t="shared" si="3"/>
        <v>181782.0312</v>
      </c>
      <c r="X23" s="5"/>
      <c r="Y23" s="5">
        <v>32452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6">
        <v>1436272.8776</v>
      </c>
      <c r="AK23" s="5">
        <v>32809</v>
      </c>
      <c r="AL23" s="5">
        <v>263700</v>
      </c>
      <c r="AM23" s="54"/>
    </row>
    <row r="24" spans="1:39" ht="11.25">
      <c r="A24" s="2" t="s">
        <v>79</v>
      </c>
      <c r="B24" s="2" t="s">
        <v>157</v>
      </c>
      <c r="C24" s="2" t="s">
        <v>140</v>
      </c>
      <c r="D24" s="2" t="s">
        <v>12</v>
      </c>
      <c r="E24" s="2" t="s">
        <v>8</v>
      </c>
      <c r="F24" s="7">
        <v>39936</v>
      </c>
      <c r="G24" s="6">
        <v>40968</v>
      </c>
      <c r="H24" s="16">
        <v>30</v>
      </c>
      <c r="I24" s="5"/>
      <c r="J24" s="5">
        <v>44</v>
      </c>
      <c r="K24" s="5">
        <v>1</v>
      </c>
      <c r="L24" s="22">
        <v>0.0676</v>
      </c>
      <c r="M24" s="45">
        <v>0</v>
      </c>
      <c r="N24" s="45">
        <v>0.2</v>
      </c>
      <c r="O24" s="5">
        <f>J24*10542</f>
        <v>463848</v>
      </c>
      <c r="P24" s="5">
        <f t="shared" si="0"/>
        <v>31356.124799999998</v>
      </c>
      <c r="Q24" s="5">
        <f t="shared" si="1"/>
        <v>92769.6</v>
      </c>
      <c r="R24" s="5">
        <f t="shared" si="4"/>
        <v>162346.8</v>
      </c>
      <c r="S24" s="5">
        <f t="shared" si="2"/>
        <v>34144</v>
      </c>
      <c r="T24" s="5">
        <v>50150</v>
      </c>
      <c r="U24" s="5">
        <v>16717</v>
      </c>
      <c r="V24" s="5"/>
      <c r="W24" s="5">
        <f t="shared" si="3"/>
        <v>0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6">
        <v>851331.5248</v>
      </c>
      <c r="AK24" s="5">
        <v>8049</v>
      </c>
      <c r="AL24" s="5">
        <v>166195</v>
      </c>
      <c r="AM24" s="54"/>
    </row>
    <row r="25" spans="1:39" ht="11.25">
      <c r="A25" s="2" t="s">
        <v>15</v>
      </c>
      <c r="B25" s="2" t="s">
        <v>157</v>
      </c>
      <c r="C25" s="2" t="s">
        <v>134</v>
      </c>
      <c r="D25" s="2" t="s">
        <v>10</v>
      </c>
      <c r="E25" s="2" t="s">
        <v>8</v>
      </c>
      <c r="F25" s="7">
        <v>40604</v>
      </c>
      <c r="G25" s="6">
        <v>40968</v>
      </c>
      <c r="H25" s="5">
        <v>30</v>
      </c>
      <c r="I25" s="5">
        <v>30</v>
      </c>
      <c r="J25" s="5"/>
      <c r="K25" s="5">
        <v>0</v>
      </c>
      <c r="L25" s="22">
        <v>0</v>
      </c>
      <c r="M25" s="45">
        <v>0</v>
      </c>
      <c r="N25" s="45">
        <v>0.2</v>
      </c>
      <c r="O25" s="5">
        <f>I25*10018</f>
        <v>300540</v>
      </c>
      <c r="P25" s="5">
        <f t="shared" si="0"/>
        <v>0</v>
      </c>
      <c r="Q25" s="5">
        <f t="shared" si="1"/>
        <v>60108</v>
      </c>
      <c r="R25" s="5">
        <f t="shared" si="4"/>
        <v>105189</v>
      </c>
      <c r="S25" s="5">
        <f t="shared" si="2"/>
        <v>23280</v>
      </c>
      <c r="T25" s="5">
        <v>50150</v>
      </c>
      <c r="U25" s="5"/>
      <c r="V25" s="5"/>
      <c r="W25" s="5">
        <f t="shared" si="3"/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6">
        <v>539267</v>
      </c>
      <c r="AK25" s="4"/>
      <c r="AL25" s="5">
        <v>99441</v>
      </c>
      <c r="AM25" s="54"/>
    </row>
    <row r="26" spans="1:39" ht="11.25">
      <c r="A26" s="2" t="s">
        <v>124</v>
      </c>
      <c r="B26" s="2" t="s">
        <v>157</v>
      </c>
      <c r="C26" s="2" t="s">
        <v>150</v>
      </c>
      <c r="D26" s="2" t="s">
        <v>12</v>
      </c>
      <c r="E26" s="2" t="s">
        <v>8</v>
      </c>
      <c r="F26" s="7">
        <v>39510</v>
      </c>
      <c r="G26" s="6">
        <v>40968</v>
      </c>
      <c r="H26" s="16">
        <v>30</v>
      </c>
      <c r="I26" s="5">
        <v>39</v>
      </c>
      <c r="J26" s="5"/>
      <c r="K26" s="5">
        <v>1</v>
      </c>
      <c r="L26" s="22">
        <v>0.0676</v>
      </c>
      <c r="M26" s="45">
        <v>0</v>
      </c>
      <c r="N26" s="45">
        <v>0.25</v>
      </c>
      <c r="O26" s="5">
        <f>I26*10018</f>
        <v>390702</v>
      </c>
      <c r="P26" s="5">
        <f t="shared" si="0"/>
        <v>26411.455199999997</v>
      </c>
      <c r="Q26" s="5">
        <f t="shared" si="1"/>
        <v>97675.5</v>
      </c>
      <c r="R26" s="5">
        <f t="shared" si="4"/>
        <v>136745.69999999998</v>
      </c>
      <c r="S26" s="5">
        <f t="shared" si="2"/>
        <v>30264</v>
      </c>
      <c r="T26" s="5">
        <v>50150</v>
      </c>
      <c r="U26" s="5"/>
      <c r="V26" s="5"/>
      <c r="W26" s="5">
        <f t="shared" si="3"/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6">
        <v>731948.6551999999</v>
      </c>
      <c r="AK26" s="5">
        <v>3670</v>
      </c>
      <c r="AL26" s="5">
        <v>134385</v>
      </c>
      <c r="AM26" s="54"/>
    </row>
    <row r="27" spans="1:39" ht="11.25">
      <c r="A27" s="2" t="s">
        <v>80</v>
      </c>
      <c r="B27" s="2" t="s">
        <v>157</v>
      </c>
      <c r="C27" s="2" t="s">
        <v>140</v>
      </c>
      <c r="D27" s="2" t="s">
        <v>12</v>
      </c>
      <c r="E27" s="2" t="s">
        <v>8</v>
      </c>
      <c r="F27" s="7">
        <v>40238</v>
      </c>
      <c r="G27" s="6">
        <v>40968</v>
      </c>
      <c r="H27" s="5">
        <v>30</v>
      </c>
      <c r="I27" s="5"/>
      <c r="J27" s="5">
        <v>44</v>
      </c>
      <c r="K27" s="5">
        <v>0</v>
      </c>
      <c r="L27" s="22">
        <v>0</v>
      </c>
      <c r="M27" s="45">
        <v>0</v>
      </c>
      <c r="N27" s="45">
        <v>0.2</v>
      </c>
      <c r="O27" s="5">
        <f>J27*10542</f>
        <v>463848</v>
      </c>
      <c r="P27" s="5">
        <f t="shared" si="0"/>
        <v>0</v>
      </c>
      <c r="Q27" s="5">
        <f t="shared" si="1"/>
        <v>92769.6</v>
      </c>
      <c r="R27" s="5">
        <f t="shared" si="4"/>
        <v>162346.8</v>
      </c>
      <c r="S27" s="5">
        <f t="shared" si="2"/>
        <v>34144</v>
      </c>
      <c r="T27" s="5">
        <v>50150</v>
      </c>
      <c r="U27" s="5"/>
      <c r="V27" s="5"/>
      <c r="W27" s="5">
        <f t="shared" si="3"/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6">
        <v>803258.3999999999</v>
      </c>
      <c r="AK27" s="5">
        <v>6581</v>
      </c>
      <c r="AL27" s="5">
        <v>147478</v>
      </c>
      <c r="AM27" s="54"/>
    </row>
    <row r="28" spans="1:39" ht="11.25">
      <c r="A28" s="2" t="s">
        <v>5</v>
      </c>
      <c r="B28" s="2" t="s">
        <v>157</v>
      </c>
      <c r="C28" s="2" t="s">
        <v>6</v>
      </c>
      <c r="D28" s="2" t="s">
        <v>7</v>
      </c>
      <c r="E28" s="2" t="s">
        <v>151</v>
      </c>
      <c r="F28" s="3">
        <v>37683</v>
      </c>
      <c r="G28" s="4" t="s">
        <v>153</v>
      </c>
      <c r="H28" s="16">
        <v>30</v>
      </c>
      <c r="I28" s="5"/>
      <c r="J28" s="5">
        <v>44</v>
      </c>
      <c r="K28" s="5">
        <v>4</v>
      </c>
      <c r="L28" s="22">
        <v>0.2674</v>
      </c>
      <c r="M28" s="22">
        <v>0</v>
      </c>
      <c r="N28" s="22">
        <v>0</v>
      </c>
      <c r="O28" s="5">
        <f>J28*10542</f>
        <v>463848</v>
      </c>
      <c r="P28" s="5">
        <f t="shared" si="0"/>
        <v>124032.95520000001</v>
      </c>
      <c r="Q28" s="5">
        <f t="shared" si="1"/>
        <v>0</v>
      </c>
      <c r="R28" s="5">
        <f t="shared" si="4"/>
        <v>162346.8</v>
      </c>
      <c r="S28" s="5">
        <f t="shared" si="2"/>
        <v>34144</v>
      </c>
      <c r="T28" s="5"/>
      <c r="U28" s="5"/>
      <c r="V28" s="5"/>
      <c r="W28" s="5">
        <f t="shared" si="3"/>
        <v>0</v>
      </c>
      <c r="X28" s="40"/>
      <c r="Y28" s="40"/>
      <c r="Z28" s="40"/>
      <c r="AA28" s="40"/>
      <c r="AB28" s="40"/>
      <c r="AC28" s="5">
        <v>209659</v>
      </c>
      <c r="AD28" s="5"/>
      <c r="AE28" s="5"/>
      <c r="AF28" s="5"/>
      <c r="AG28" s="5"/>
      <c r="AH28" s="5"/>
      <c r="AI28" s="5"/>
      <c r="AJ28" s="16">
        <v>994030.7552</v>
      </c>
      <c r="AK28" s="5">
        <v>12676</v>
      </c>
      <c r="AL28" s="5">
        <v>292602</v>
      </c>
      <c r="AM28" s="54"/>
    </row>
    <row r="29" spans="1:39" ht="11.25">
      <c r="A29" s="2" t="s">
        <v>115</v>
      </c>
      <c r="B29" s="2" t="s">
        <v>157</v>
      </c>
      <c r="C29" s="2" t="s">
        <v>148</v>
      </c>
      <c r="D29" s="2" t="s">
        <v>7</v>
      </c>
      <c r="E29" s="2" t="s">
        <v>8</v>
      </c>
      <c r="F29" s="3">
        <v>35551</v>
      </c>
      <c r="G29" s="4" t="s">
        <v>153</v>
      </c>
      <c r="H29" s="5">
        <v>30</v>
      </c>
      <c r="I29" s="5">
        <v>42</v>
      </c>
      <c r="J29" s="5"/>
      <c r="K29" s="5">
        <v>3</v>
      </c>
      <c r="L29" s="22">
        <v>0.2008</v>
      </c>
      <c r="M29" s="45">
        <v>0.0285</v>
      </c>
      <c r="N29" s="45">
        <v>0.2</v>
      </c>
      <c r="O29" s="5">
        <f>I29*10018</f>
        <v>420756</v>
      </c>
      <c r="P29" s="5">
        <f t="shared" si="0"/>
        <v>84487.8048</v>
      </c>
      <c r="Q29" s="5">
        <f t="shared" si="1"/>
        <v>84151.20000000001</v>
      </c>
      <c r="R29" s="5">
        <f t="shared" si="4"/>
        <v>147264.59999999998</v>
      </c>
      <c r="S29" s="5">
        <f t="shared" si="2"/>
        <v>32592</v>
      </c>
      <c r="T29" s="5"/>
      <c r="U29" s="5"/>
      <c r="V29" s="5"/>
      <c r="W29" s="5">
        <f t="shared" si="3"/>
        <v>11991.546</v>
      </c>
      <c r="X29" s="5"/>
      <c r="Y29" s="5"/>
      <c r="Z29" s="5">
        <v>25457</v>
      </c>
      <c r="AA29" s="5"/>
      <c r="AB29" s="5"/>
      <c r="AC29" s="5"/>
      <c r="AD29" s="5"/>
      <c r="AE29" s="5"/>
      <c r="AF29" s="5"/>
      <c r="AG29" s="5"/>
      <c r="AH29" s="5"/>
      <c r="AI29" s="5"/>
      <c r="AJ29" s="16">
        <v>806700.1508</v>
      </c>
      <c r="AK29" s="5">
        <v>6689</v>
      </c>
      <c r="AL29" s="5">
        <v>148755</v>
      </c>
      <c r="AM29" s="54"/>
    </row>
    <row r="30" spans="1:39" ht="11.25">
      <c r="A30" s="2" t="s">
        <v>52</v>
      </c>
      <c r="B30" s="2" t="s">
        <v>157</v>
      </c>
      <c r="C30" s="2" t="s">
        <v>138</v>
      </c>
      <c r="D30" s="2" t="s">
        <v>12</v>
      </c>
      <c r="E30" s="2" t="s">
        <v>8</v>
      </c>
      <c r="F30" s="7">
        <v>39510</v>
      </c>
      <c r="G30" s="6">
        <v>40968</v>
      </c>
      <c r="H30" s="16">
        <v>30</v>
      </c>
      <c r="I30" s="5">
        <v>34</v>
      </c>
      <c r="J30" s="5">
        <v>8</v>
      </c>
      <c r="K30" s="5">
        <v>1</v>
      </c>
      <c r="L30" s="22">
        <v>0.0676</v>
      </c>
      <c r="M30" s="45">
        <v>0</v>
      </c>
      <c r="N30" s="45">
        <v>0.2</v>
      </c>
      <c r="O30" s="5">
        <f>(I30*10018)+(J30*10542)</f>
        <v>424948</v>
      </c>
      <c r="P30" s="5">
        <f t="shared" si="0"/>
        <v>28726.4848</v>
      </c>
      <c r="Q30" s="5">
        <f t="shared" si="1"/>
        <v>84989.6</v>
      </c>
      <c r="R30" s="5">
        <f t="shared" si="4"/>
        <v>148731.8</v>
      </c>
      <c r="S30" s="5">
        <f t="shared" si="2"/>
        <v>32592</v>
      </c>
      <c r="T30" s="5">
        <v>50150</v>
      </c>
      <c r="U30" s="5">
        <v>16717</v>
      </c>
      <c r="V30" s="5"/>
      <c r="W30" s="5">
        <f t="shared" si="3"/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6">
        <v>786854.8847999999</v>
      </c>
      <c r="AK30" s="5">
        <v>5880</v>
      </c>
      <c r="AL30" s="5">
        <v>145096</v>
      </c>
      <c r="AM30" s="54"/>
    </row>
    <row r="31" spans="1:39" ht="11.25">
      <c r="A31" s="2" t="s">
        <v>16</v>
      </c>
      <c r="B31" s="2" t="s">
        <v>157</v>
      </c>
      <c r="C31" s="2" t="s">
        <v>134</v>
      </c>
      <c r="D31" s="2" t="s">
        <v>7</v>
      </c>
      <c r="E31" s="2" t="s">
        <v>8</v>
      </c>
      <c r="F31" s="3">
        <v>30256</v>
      </c>
      <c r="G31" s="4" t="s">
        <v>153</v>
      </c>
      <c r="H31" s="5">
        <v>30</v>
      </c>
      <c r="I31" s="5">
        <v>40</v>
      </c>
      <c r="J31" s="5"/>
      <c r="K31" s="5">
        <v>15</v>
      </c>
      <c r="L31" s="45">
        <v>1</v>
      </c>
      <c r="M31" s="45">
        <v>0.4</v>
      </c>
      <c r="N31" s="45">
        <v>0.2</v>
      </c>
      <c r="O31" s="5">
        <f>I31*10018</f>
        <v>400720</v>
      </c>
      <c r="P31" s="5">
        <f t="shared" si="0"/>
        <v>400720</v>
      </c>
      <c r="Q31" s="5">
        <f t="shared" si="1"/>
        <v>80144</v>
      </c>
      <c r="R31" s="5">
        <f t="shared" si="4"/>
        <v>140252</v>
      </c>
      <c r="S31" s="5">
        <f t="shared" si="2"/>
        <v>31040</v>
      </c>
      <c r="T31" s="5">
        <v>50150</v>
      </c>
      <c r="U31" s="5"/>
      <c r="V31" s="5">
        <v>6199</v>
      </c>
      <c r="W31" s="5">
        <f t="shared" si="3"/>
        <v>160288</v>
      </c>
      <c r="X31" s="5"/>
      <c r="Y31" s="5"/>
      <c r="Z31" s="5"/>
      <c r="AA31" s="5"/>
      <c r="AB31" s="5">
        <v>21792</v>
      </c>
      <c r="AC31" s="5"/>
      <c r="AD31" s="5"/>
      <c r="AE31" s="5"/>
      <c r="AF31" s="5"/>
      <c r="AG31" s="5"/>
      <c r="AH31" s="5"/>
      <c r="AI31" s="5"/>
      <c r="AJ31" s="16">
        <v>1291305</v>
      </c>
      <c r="AK31" s="5">
        <v>24675</v>
      </c>
      <c r="AL31" s="5">
        <v>273633</v>
      </c>
      <c r="AM31" s="54"/>
    </row>
    <row r="32" spans="1:39" ht="11.25">
      <c r="A32" s="2" t="s">
        <v>40</v>
      </c>
      <c r="B32" s="2" t="s">
        <v>157</v>
      </c>
      <c r="C32" s="2" t="s">
        <v>39</v>
      </c>
      <c r="D32" s="2" t="s">
        <v>7</v>
      </c>
      <c r="E32" s="2" t="s">
        <v>8</v>
      </c>
      <c r="F32" s="3">
        <v>38418</v>
      </c>
      <c r="G32" s="4" t="s">
        <v>153</v>
      </c>
      <c r="H32" s="16">
        <v>30</v>
      </c>
      <c r="I32" s="5">
        <v>40</v>
      </c>
      <c r="J32" s="5"/>
      <c r="K32" s="5">
        <v>3</v>
      </c>
      <c r="L32" s="22">
        <v>0.2008</v>
      </c>
      <c r="M32" s="45">
        <v>0.0231</v>
      </c>
      <c r="N32" s="45">
        <v>0.25</v>
      </c>
      <c r="O32" s="5">
        <f>I32*10018</f>
        <v>400720</v>
      </c>
      <c r="P32" s="5">
        <f t="shared" si="0"/>
        <v>80464.576</v>
      </c>
      <c r="Q32" s="5">
        <f t="shared" si="1"/>
        <v>100180</v>
      </c>
      <c r="R32" s="5">
        <f t="shared" si="4"/>
        <v>140252</v>
      </c>
      <c r="S32" s="5">
        <f t="shared" si="2"/>
        <v>31040</v>
      </c>
      <c r="T32" s="5"/>
      <c r="U32" s="5"/>
      <c r="V32" s="5"/>
      <c r="W32" s="5">
        <f t="shared" si="3"/>
        <v>9256.632</v>
      </c>
      <c r="X32" s="5"/>
      <c r="Y32" s="5"/>
      <c r="Z32" s="5">
        <v>25457</v>
      </c>
      <c r="AA32" s="5"/>
      <c r="AB32" s="5"/>
      <c r="AC32" s="5"/>
      <c r="AD32" s="5"/>
      <c r="AE32" s="5"/>
      <c r="AF32" s="5"/>
      <c r="AG32" s="5"/>
      <c r="AH32" s="5"/>
      <c r="AI32" s="5"/>
      <c r="AJ32" s="16">
        <v>787370.208</v>
      </c>
      <c r="AK32" s="5">
        <v>5901</v>
      </c>
      <c r="AL32" s="5">
        <v>145191</v>
      </c>
      <c r="AM32" s="54"/>
    </row>
    <row r="33" spans="1:39" ht="11.25">
      <c r="A33" s="2" t="s">
        <v>116</v>
      </c>
      <c r="B33" s="2" t="s">
        <v>157</v>
      </c>
      <c r="C33" s="2" t="s">
        <v>148</v>
      </c>
      <c r="D33" s="2" t="s">
        <v>12</v>
      </c>
      <c r="E33" s="2" t="s">
        <v>8</v>
      </c>
      <c r="F33" s="7">
        <v>36444</v>
      </c>
      <c r="G33" s="6">
        <v>40968</v>
      </c>
      <c r="H33" s="5">
        <v>30</v>
      </c>
      <c r="I33" s="5">
        <v>39</v>
      </c>
      <c r="J33" s="5"/>
      <c r="K33" s="5">
        <v>5</v>
      </c>
      <c r="L33" s="22">
        <v>0.334</v>
      </c>
      <c r="M33" s="45">
        <v>0.0192</v>
      </c>
      <c r="N33" s="45">
        <v>0.2</v>
      </c>
      <c r="O33" s="5">
        <f>I33*10018</f>
        <v>390702</v>
      </c>
      <c r="P33" s="5">
        <f t="shared" si="0"/>
        <v>130494.46800000001</v>
      </c>
      <c r="Q33" s="5">
        <f t="shared" si="1"/>
        <v>78140.40000000001</v>
      </c>
      <c r="R33" s="5">
        <f t="shared" si="4"/>
        <v>136745.69999999998</v>
      </c>
      <c r="S33" s="5">
        <f t="shared" si="2"/>
        <v>30264</v>
      </c>
      <c r="T33" s="5"/>
      <c r="U33" s="5"/>
      <c r="V33" s="5"/>
      <c r="W33" s="5">
        <f t="shared" si="3"/>
        <v>7501.478399999999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6">
        <v>773848.0464</v>
      </c>
      <c r="AK33" s="5">
        <v>5349</v>
      </c>
      <c r="AL33" s="5">
        <v>142697</v>
      </c>
      <c r="AM33" s="54"/>
    </row>
    <row r="34" spans="1:39" ht="11.25">
      <c r="A34" s="2" t="s">
        <v>81</v>
      </c>
      <c r="B34" s="2" t="s">
        <v>157</v>
      </c>
      <c r="C34" s="2" t="s">
        <v>140</v>
      </c>
      <c r="D34" s="2" t="s">
        <v>12</v>
      </c>
      <c r="E34" s="2" t="s">
        <v>8</v>
      </c>
      <c r="F34" s="7">
        <v>39518</v>
      </c>
      <c r="G34" s="6">
        <v>40968</v>
      </c>
      <c r="H34" s="16">
        <v>30</v>
      </c>
      <c r="I34" s="4"/>
      <c r="J34" s="5">
        <v>24</v>
      </c>
      <c r="K34" s="5">
        <v>1</v>
      </c>
      <c r="L34" s="22">
        <v>0.0676</v>
      </c>
      <c r="M34" s="45">
        <v>0.0039</v>
      </c>
      <c r="N34" s="45">
        <v>0.2</v>
      </c>
      <c r="O34" s="5">
        <f>J34*10542</f>
        <v>253008</v>
      </c>
      <c r="P34" s="5">
        <f t="shared" si="0"/>
        <v>17103.340799999998</v>
      </c>
      <c r="Q34" s="5">
        <f t="shared" si="1"/>
        <v>50601.600000000006</v>
      </c>
      <c r="R34" s="5">
        <f t="shared" si="4"/>
        <v>88552.79999999999</v>
      </c>
      <c r="S34" s="5">
        <f t="shared" si="2"/>
        <v>18624</v>
      </c>
      <c r="T34" s="5"/>
      <c r="U34" s="5"/>
      <c r="V34" s="5"/>
      <c r="W34" s="5">
        <f t="shared" si="3"/>
        <v>986.7312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1600</v>
      </c>
      <c r="AJ34" s="16">
        <v>430476.47199999995</v>
      </c>
      <c r="AK34" s="4"/>
      <c r="AL34" s="5">
        <v>78741</v>
      </c>
      <c r="AM34" s="54"/>
    </row>
    <row r="35" spans="1:39" ht="11.25">
      <c r="A35" s="2" t="s">
        <v>17</v>
      </c>
      <c r="B35" s="2" t="s">
        <v>157</v>
      </c>
      <c r="C35" s="2" t="s">
        <v>134</v>
      </c>
      <c r="D35" s="2" t="s">
        <v>12</v>
      </c>
      <c r="E35" s="2" t="s">
        <v>8</v>
      </c>
      <c r="F35" s="7">
        <v>39146</v>
      </c>
      <c r="G35" s="6">
        <v>40968</v>
      </c>
      <c r="H35" s="5">
        <v>30</v>
      </c>
      <c r="I35" s="5">
        <v>39</v>
      </c>
      <c r="J35" s="5"/>
      <c r="K35" s="5">
        <v>2</v>
      </c>
      <c r="L35" s="22">
        <v>0.1342</v>
      </c>
      <c r="M35" s="45">
        <v>0</v>
      </c>
      <c r="N35" s="45">
        <v>0.2</v>
      </c>
      <c r="O35" s="5">
        <f>I35*10018</f>
        <v>390702</v>
      </c>
      <c r="P35" s="5">
        <f t="shared" si="0"/>
        <v>52432.2084</v>
      </c>
      <c r="Q35" s="5">
        <f t="shared" si="1"/>
        <v>78140.40000000001</v>
      </c>
      <c r="R35" s="5">
        <f t="shared" si="4"/>
        <v>136745.69999999998</v>
      </c>
      <c r="S35" s="5">
        <f t="shared" si="2"/>
        <v>30264</v>
      </c>
      <c r="T35" s="5">
        <v>50150</v>
      </c>
      <c r="U35" s="5"/>
      <c r="V35" s="5"/>
      <c r="W35" s="5">
        <f t="shared" si="3"/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6">
        <v>738434.3084</v>
      </c>
      <c r="AK35" s="5">
        <v>3935</v>
      </c>
      <c r="AL35" s="5">
        <v>135576</v>
      </c>
      <c r="AM35" s="54"/>
    </row>
    <row r="36" spans="1:39" ht="11.25">
      <c r="A36" s="2" t="s">
        <v>117</v>
      </c>
      <c r="B36" s="2" t="s">
        <v>157</v>
      </c>
      <c r="C36" s="2" t="s">
        <v>148</v>
      </c>
      <c r="D36" s="2" t="s">
        <v>12</v>
      </c>
      <c r="E36" s="2" t="s">
        <v>8</v>
      </c>
      <c r="F36" s="7">
        <v>38215</v>
      </c>
      <c r="G36" s="6">
        <v>40968</v>
      </c>
      <c r="H36" s="16">
        <v>30</v>
      </c>
      <c r="I36" s="5">
        <v>39</v>
      </c>
      <c r="J36" s="5"/>
      <c r="K36" s="5">
        <v>2</v>
      </c>
      <c r="L36" s="22">
        <v>0.1342</v>
      </c>
      <c r="M36" s="45">
        <v>0</v>
      </c>
      <c r="N36" s="45">
        <v>0.2</v>
      </c>
      <c r="O36" s="5">
        <f>I36*10018</f>
        <v>390702</v>
      </c>
      <c r="P36" s="5">
        <f t="shared" si="0"/>
        <v>52432.2084</v>
      </c>
      <c r="Q36" s="5">
        <f t="shared" si="1"/>
        <v>78140.40000000001</v>
      </c>
      <c r="R36" s="5">
        <f t="shared" si="4"/>
        <v>136745.69999999998</v>
      </c>
      <c r="S36" s="5">
        <f t="shared" si="2"/>
        <v>30264</v>
      </c>
      <c r="T36" s="5"/>
      <c r="U36" s="5"/>
      <c r="V36" s="5"/>
      <c r="W36" s="5">
        <f t="shared" si="3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6">
        <v>688284.3084</v>
      </c>
      <c r="AK36" s="5">
        <v>832</v>
      </c>
      <c r="AL36" s="5">
        <v>147473</v>
      </c>
      <c r="AM36" s="54"/>
    </row>
    <row r="37" spans="1:39" ht="11.25">
      <c r="A37" s="2" t="s">
        <v>18</v>
      </c>
      <c r="B37" s="2" t="s">
        <v>157</v>
      </c>
      <c r="C37" s="2" t="s">
        <v>134</v>
      </c>
      <c r="D37" s="2" t="s">
        <v>7</v>
      </c>
      <c r="E37" s="2" t="s">
        <v>8</v>
      </c>
      <c r="F37" s="3">
        <v>38047</v>
      </c>
      <c r="G37" s="4" t="s">
        <v>153</v>
      </c>
      <c r="H37" s="5">
        <v>30</v>
      </c>
      <c r="I37" s="5">
        <v>39</v>
      </c>
      <c r="J37" s="5"/>
      <c r="K37" s="5">
        <v>3</v>
      </c>
      <c r="L37" s="22">
        <v>0.2008</v>
      </c>
      <c r="M37" s="45">
        <v>0.0118</v>
      </c>
      <c r="N37" s="45">
        <v>0.2</v>
      </c>
      <c r="O37" s="5">
        <f>I37*10018</f>
        <v>390702</v>
      </c>
      <c r="P37" s="5">
        <f t="shared" si="0"/>
        <v>78452.96160000001</v>
      </c>
      <c r="Q37" s="5">
        <f t="shared" si="1"/>
        <v>78140.40000000001</v>
      </c>
      <c r="R37" s="5">
        <f t="shared" si="4"/>
        <v>136745.69999999998</v>
      </c>
      <c r="S37" s="5">
        <f t="shared" si="2"/>
        <v>30264</v>
      </c>
      <c r="T37" s="5"/>
      <c r="U37" s="5"/>
      <c r="V37" s="5"/>
      <c r="W37" s="5">
        <f t="shared" si="3"/>
        <v>4610.2836</v>
      </c>
      <c r="X37" s="5"/>
      <c r="Y37" s="5"/>
      <c r="Z37" s="5">
        <v>25457</v>
      </c>
      <c r="AA37" s="5"/>
      <c r="AB37" s="5"/>
      <c r="AC37" s="5"/>
      <c r="AD37" s="5"/>
      <c r="AE37" s="5"/>
      <c r="AF37" s="5"/>
      <c r="AG37" s="5"/>
      <c r="AH37" s="5"/>
      <c r="AI37" s="5"/>
      <c r="AJ37" s="16">
        <v>744372.3452</v>
      </c>
      <c r="AK37" s="5">
        <v>4177</v>
      </c>
      <c r="AL37" s="5">
        <v>136667</v>
      </c>
      <c r="AM37" s="54"/>
    </row>
    <row r="38" spans="1:39" ht="11.25">
      <c r="A38" s="2" t="s">
        <v>19</v>
      </c>
      <c r="B38" s="2" t="s">
        <v>157</v>
      </c>
      <c r="C38" s="2" t="s">
        <v>134</v>
      </c>
      <c r="D38" s="2" t="s">
        <v>7</v>
      </c>
      <c r="E38" s="2" t="s">
        <v>8</v>
      </c>
      <c r="F38" s="3">
        <v>37319</v>
      </c>
      <c r="G38" s="4" t="s">
        <v>153</v>
      </c>
      <c r="H38" s="16">
        <v>30</v>
      </c>
      <c r="I38" s="5">
        <v>39</v>
      </c>
      <c r="J38" s="5"/>
      <c r="K38" s="5">
        <v>4</v>
      </c>
      <c r="L38" s="22">
        <v>0.2674</v>
      </c>
      <c r="M38" s="45">
        <v>0</v>
      </c>
      <c r="N38" s="45">
        <v>0.2</v>
      </c>
      <c r="O38" s="5">
        <f>I38*10018</f>
        <v>390702</v>
      </c>
      <c r="P38" s="5">
        <f t="shared" si="0"/>
        <v>104473.71480000002</v>
      </c>
      <c r="Q38" s="5">
        <f t="shared" si="1"/>
        <v>78140.40000000001</v>
      </c>
      <c r="R38" s="5">
        <f t="shared" si="4"/>
        <v>136745.69999999998</v>
      </c>
      <c r="S38" s="5">
        <f t="shared" si="2"/>
        <v>30264</v>
      </c>
      <c r="T38" s="5">
        <v>50150</v>
      </c>
      <c r="U38" s="5">
        <v>16717</v>
      </c>
      <c r="V38" s="5"/>
      <c r="W38" s="5">
        <f t="shared" si="3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6">
        <v>807192.8147999999</v>
      </c>
      <c r="AK38" s="5">
        <v>6693</v>
      </c>
      <c r="AL38" s="5">
        <v>149169</v>
      </c>
      <c r="AM38" s="54"/>
    </row>
    <row r="39" spans="1:39" ht="11.25">
      <c r="A39" s="2" t="s">
        <v>20</v>
      </c>
      <c r="B39" s="2" t="s">
        <v>157</v>
      </c>
      <c r="C39" s="2" t="s">
        <v>134</v>
      </c>
      <c r="D39" s="2" t="s">
        <v>7</v>
      </c>
      <c r="E39" s="2" t="s">
        <v>8</v>
      </c>
      <c r="F39" s="3">
        <v>30256</v>
      </c>
      <c r="G39" s="4" t="s">
        <v>153</v>
      </c>
      <c r="H39" s="5">
        <v>30</v>
      </c>
      <c r="I39" s="5">
        <v>44</v>
      </c>
      <c r="J39" s="5"/>
      <c r="K39" s="5">
        <v>15</v>
      </c>
      <c r="L39" s="45">
        <v>1</v>
      </c>
      <c r="M39" s="45">
        <v>0.4</v>
      </c>
      <c r="N39" s="45">
        <v>0.2</v>
      </c>
      <c r="O39" s="5">
        <f>I39*10018</f>
        <v>440792</v>
      </c>
      <c r="P39" s="5">
        <f t="shared" si="0"/>
        <v>440792</v>
      </c>
      <c r="Q39" s="5">
        <f t="shared" si="1"/>
        <v>88158.40000000001</v>
      </c>
      <c r="R39" s="5">
        <f t="shared" si="4"/>
        <v>154277.19999999998</v>
      </c>
      <c r="S39" s="5">
        <f t="shared" si="2"/>
        <v>34144</v>
      </c>
      <c r="T39" s="5">
        <v>50150</v>
      </c>
      <c r="U39" s="5"/>
      <c r="V39" s="5">
        <v>9541</v>
      </c>
      <c r="W39" s="5">
        <f t="shared" si="3"/>
        <v>176316.80000000002</v>
      </c>
      <c r="X39" s="5"/>
      <c r="Y39" s="5">
        <v>88158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6">
        <v>1482329.4000000001</v>
      </c>
      <c r="AK39" s="5">
        <v>36867</v>
      </c>
      <c r="AL39" s="5">
        <v>270684</v>
      </c>
      <c r="AM39" s="54"/>
    </row>
    <row r="40" spans="1:39" ht="11.25">
      <c r="A40" s="2" t="s">
        <v>82</v>
      </c>
      <c r="B40" s="2" t="s">
        <v>157</v>
      </c>
      <c r="C40" s="2" t="s">
        <v>140</v>
      </c>
      <c r="D40" s="2" t="s">
        <v>7</v>
      </c>
      <c r="E40" s="2" t="s">
        <v>8</v>
      </c>
      <c r="F40" s="3">
        <v>35866</v>
      </c>
      <c r="G40" s="4" t="s">
        <v>153</v>
      </c>
      <c r="H40" s="16">
        <v>30</v>
      </c>
      <c r="I40" s="5"/>
      <c r="J40" s="5">
        <v>44</v>
      </c>
      <c r="K40" s="5">
        <v>6</v>
      </c>
      <c r="L40" s="22">
        <v>0.4006</v>
      </c>
      <c r="M40" s="45">
        <v>0.2234</v>
      </c>
      <c r="N40" s="45">
        <v>0.2</v>
      </c>
      <c r="O40" s="5">
        <f>J40*10542</f>
        <v>463848</v>
      </c>
      <c r="P40" s="5">
        <f aca="true" t="shared" si="5" ref="P40:P72">O40*L40</f>
        <v>185817.5088</v>
      </c>
      <c r="Q40" s="5">
        <f aca="true" t="shared" si="6" ref="Q40:Q72">O40*N40</f>
        <v>92769.6</v>
      </c>
      <c r="R40" s="5">
        <f t="shared" si="4"/>
        <v>162346.8</v>
      </c>
      <c r="S40" s="5">
        <f aca="true" t="shared" si="7" ref="S40:S72">(I40+J40)*776</f>
        <v>34144</v>
      </c>
      <c r="T40" s="5">
        <v>50150</v>
      </c>
      <c r="U40" s="5"/>
      <c r="V40" s="5"/>
      <c r="W40" s="5">
        <f aca="true" t="shared" si="8" ref="W40:W72">O40*M40</f>
        <v>103623.64319999999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6">
        <v>1092699.552</v>
      </c>
      <c r="AK40" s="5">
        <v>18330</v>
      </c>
      <c r="AL40" s="5">
        <v>201931</v>
      </c>
      <c r="AM40" s="54"/>
    </row>
    <row r="41" spans="1:39" ht="11.25">
      <c r="A41" s="2" t="s">
        <v>83</v>
      </c>
      <c r="B41" s="2" t="s">
        <v>157</v>
      </c>
      <c r="C41" s="2" t="s">
        <v>140</v>
      </c>
      <c r="D41" s="2" t="s">
        <v>12</v>
      </c>
      <c r="E41" s="2" t="s">
        <v>8</v>
      </c>
      <c r="F41" s="3">
        <v>38777</v>
      </c>
      <c r="G41" s="6">
        <v>40968</v>
      </c>
      <c r="H41" s="5">
        <v>30</v>
      </c>
      <c r="I41" s="5"/>
      <c r="J41" s="5">
        <v>44</v>
      </c>
      <c r="K41" s="5">
        <v>2</v>
      </c>
      <c r="L41" s="22">
        <v>0.1342</v>
      </c>
      <c r="M41" s="45">
        <v>0</v>
      </c>
      <c r="N41" s="45">
        <v>0.2</v>
      </c>
      <c r="O41" s="5">
        <f>J41*10542</f>
        <v>463848</v>
      </c>
      <c r="P41" s="5">
        <f t="shared" si="5"/>
        <v>62248.401600000005</v>
      </c>
      <c r="Q41" s="5">
        <f t="shared" si="6"/>
        <v>92769.6</v>
      </c>
      <c r="R41" s="5">
        <f t="shared" si="4"/>
        <v>162346.8</v>
      </c>
      <c r="S41" s="5">
        <f t="shared" si="7"/>
        <v>34144</v>
      </c>
      <c r="T41" s="5"/>
      <c r="U41" s="5"/>
      <c r="V41" s="5"/>
      <c r="W41" s="5">
        <f t="shared" si="8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6">
        <v>815356.8015999999</v>
      </c>
      <c r="AK41" s="5">
        <v>7075</v>
      </c>
      <c r="AL41" s="5">
        <v>149700</v>
      </c>
      <c r="AM41" s="54"/>
    </row>
    <row r="42" spans="1:39" ht="11.25">
      <c r="A42" s="2" t="s">
        <v>53</v>
      </c>
      <c r="B42" s="2" t="s">
        <v>157</v>
      </c>
      <c r="C42" s="2" t="s">
        <v>138</v>
      </c>
      <c r="D42" s="2" t="s">
        <v>12</v>
      </c>
      <c r="E42" s="2" t="s">
        <v>8</v>
      </c>
      <c r="F42" s="7">
        <v>37054</v>
      </c>
      <c r="G42" s="6">
        <v>40968</v>
      </c>
      <c r="H42" s="16">
        <v>30</v>
      </c>
      <c r="I42" s="5">
        <v>40</v>
      </c>
      <c r="J42" s="5"/>
      <c r="K42" s="5">
        <v>2</v>
      </c>
      <c r="L42" s="22">
        <v>0.2008</v>
      </c>
      <c r="M42" s="45">
        <v>0</v>
      </c>
      <c r="N42" s="45">
        <v>0.2</v>
      </c>
      <c r="O42" s="5">
        <f>I42*10018</f>
        <v>400720</v>
      </c>
      <c r="P42" s="5">
        <f t="shared" si="5"/>
        <v>80464.576</v>
      </c>
      <c r="Q42" s="5">
        <f t="shared" si="6"/>
        <v>80144</v>
      </c>
      <c r="R42" s="5">
        <f t="shared" si="4"/>
        <v>140252</v>
      </c>
      <c r="S42" s="5">
        <f t="shared" si="7"/>
        <v>31040</v>
      </c>
      <c r="T42" s="5"/>
      <c r="U42" s="5"/>
      <c r="V42" s="5"/>
      <c r="W42" s="5">
        <f t="shared" si="8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6">
        <v>732620.576</v>
      </c>
      <c r="AK42" s="5">
        <v>3668</v>
      </c>
      <c r="AL42" s="5">
        <v>135095</v>
      </c>
      <c r="AM42" s="54"/>
    </row>
    <row r="43" spans="1:39" ht="11.25">
      <c r="A43" s="2" t="s">
        <v>21</v>
      </c>
      <c r="B43" s="2" t="s">
        <v>157</v>
      </c>
      <c r="C43" s="2" t="s">
        <v>134</v>
      </c>
      <c r="D43" s="2" t="s">
        <v>7</v>
      </c>
      <c r="E43" s="2" t="s">
        <v>8</v>
      </c>
      <c r="F43" s="3">
        <v>30256</v>
      </c>
      <c r="G43" s="4" t="s">
        <v>153</v>
      </c>
      <c r="H43" s="5">
        <v>30</v>
      </c>
      <c r="I43" s="5">
        <v>40</v>
      </c>
      <c r="J43" s="5"/>
      <c r="K43" s="5">
        <v>15</v>
      </c>
      <c r="L43" s="45">
        <v>1</v>
      </c>
      <c r="M43" s="45">
        <v>0.2126</v>
      </c>
      <c r="N43" s="45">
        <v>0.2</v>
      </c>
      <c r="O43" s="5">
        <f>I43*10018</f>
        <v>400720</v>
      </c>
      <c r="P43" s="5">
        <f t="shared" si="5"/>
        <v>400720</v>
      </c>
      <c r="Q43" s="5">
        <f t="shared" si="6"/>
        <v>80144</v>
      </c>
      <c r="R43" s="5">
        <f t="shared" si="4"/>
        <v>140252</v>
      </c>
      <c r="S43" s="5">
        <f t="shared" si="7"/>
        <v>31040</v>
      </c>
      <c r="T43" s="5">
        <v>50150</v>
      </c>
      <c r="U43" s="5"/>
      <c r="V43" s="5">
        <v>6199</v>
      </c>
      <c r="W43" s="5">
        <f t="shared" si="8"/>
        <v>85193.072</v>
      </c>
      <c r="X43" s="5"/>
      <c r="Y43" s="5"/>
      <c r="Z43" s="5">
        <v>5164</v>
      </c>
      <c r="AA43" s="5"/>
      <c r="AB43" s="5"/>
      <c r="AC43" s="5"/>
      <c r="AD43" s="5"/>
      <c r="AE43" s="5"/>
      <c r="AF43" s="5"/>
      <c r="AG43" s="5"/>
      <c r="AH43" s="5"/>
      <c r="AI43" s="5"/>
      <c r="AJ43" s="16">
        <v>1199582.072</v>
      </c>
      <c r="AK43" s="5">
        <v>22332</v>
      </c>
      <c r="AL43" s="5">
        <v>228787</v>
      </c>
      <c r="AM43" s="54"/>
    </row>
    <row r="44" spans="1:39" ht="11.25">
      <c r="A44" s="2" t="s">
        <v>107</v>
      </c>
      <c r="B44" s="2" t="s">
        <v>157</v>
      </c>
      <c r="C44" s="2" t="s">
        <v>145</v>
      </c>
      <c r="D44" s="2" t="s">
        <v>7</v>
      </c>
      <c r="E44" s="2" t="s">
        <v>8</v>
      </c>
      <c r="F44" s="3">
        <v>30256</v>
      </c>
      <c r="G44" s="4" t="s">
        <v>153</v>
      </c>
      <c r="H44" s="16">
        <v>30</v>
      </c>
      <c r="I44" s="5">
        <v>40</v>
      </c>
      <c r="J44" s="5"/>
      <c r="K44" s="5">
        <v>15</v>
      </c>
      <c r="L44" s="45">
        <v>1</v>
      </c>
      <c r="M44" s="45">
        <v>0.1772</v>
      </c>
      <c r="N44" s="45">
        <v>0.25</v>
      </c>
      <c r="O44" s="5">
        <f>I44*10018</f>
        <v>400720</v>
      </c>
      <c r="P44" s="5">
        <f t="shared" si="5"/>
        <v>400720</v>
      </c>
      <c r="Q44" s="5">
        <f t="shared" si="6"/>
        <v>100180</v>
      </c>
      <c r="R44" s="5">
        <f t="shared" si="4"/>
        <v>140252</v>
      </c>
      <c r="S44" s="5">
        <f t="shared" si="7"/>
        <v>31040</v>
      </c>
      <c r="T44" s="5">
        <v>50150</v>
      </c>
      <c r="U44" s="5">
        <v>16717</v>
      </c>
      <c r="V44" s="5">
        <v>7871</v>
      </c>
      <c r="W44" s="5">
        <f t="shared" si="8"/>
        <v>71007.584</v>
      </c>
      <c r="X44" s="5"/>
      <c r="Y44" s="5"/>
      <c r="Z44" s="5">
        <v>30693</v>
      </c>
      <c r="AA44" s="5"/>
      <c r="AB44" s="5"/>
      <c r="AC44" s="5"/>
      <c r="AD44" s="5"/>
      <c r="AE44" s="5"/>
      <c r="AF44" s="5"/>
      <c r="AG44" s="5"/>
      <c r="AH44" s="5"/>
      <c r="AI44" s="5"/>
      <c r="AJ44" s="16">
        <v>1249350.584</v>
      </c>
      <c r="AK44" s="5">
        <v>24699</v>
      </c>
      <c r="AL44" s="5">
        <v>231212</v>
      </c>
      <c r="AM44" s="54"/>
    </row>
    <row r="45" spans="1:39" ht="11.25">
      <c r="A45" s="2" t="s">
        <v>100</v>
      </c>
      <c r="B45" s="2" t="s">
        <v>157</v>
      </c>
      <c r="C45" s="2" t="s">
        <v>143</v>
      </c>
      <c r="D45" s="2" t="s">
        <v>7</v>
      </c>
      <c r="E45" s="2" t="s">
        <v>8</v>
      </c>
      <c r="F45" s="3">
        <v>37684</v>
      </c>
      <c r="G45" s="4" t="s">
        <v>153</v>
      </c>
      <c r="H45" s="5">
        <v>30</v>
      </c>
      <c r="I45" s="5">
        <v>40</v>
      </c>
      <c r="J45" s="5"/>
      <c r="K45" s="5">
        <v>4</v>
      </c>
      <c r="L45" s="22">
        <v>0.2674</v>
      </c>
      <c r="M45" s="45">
        <v>0.0238</v>
      </c>
      <c r="N45" s="45">
        <v>0.2</v>
      </c>
      <c r="O45" s="5">
        <f>I45*10018</f>
        <v>400720</v>
      </c>
      <c r="P45" s="5">
        <f t="shared" si="5"/>
        <v>107152.528</v>
      </c>
      <c r="Q45" s="5">
        <f t="shared" si="6"/>
        <v>80144</v>
      </c>
      <c r="R45" s="5">
        <f aca="true" t="shared" si="9" ref="R45:R75">O45*35%</f>
        <v>140252</v>
      </c>
      <c r="S45" s="5">
        <f t="shared" si="7"/>
        <v>31040</v>
      </c>
      <c r="T45" s="5">
        <v>50150</v>
      </c>
      <c r="U45" s="5"/>
      <c r="V45" s="5"/>
      <c r="W45" s="5">
        <f t="shared" si="8"/>
        <v>9537.136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6">
        <v>818995.664</v>
      </c>
      <c r="AK45" s="5">
        <v>7223</v>
      </c>
      <c r="AL45" s="5">
        <v>150368</v>
      </c>
      <c r="AM45" s="54"/>
    </row>
    <row r="46" spans="1:39" ht="11.25">
      <c r="A46" s="2" t="s">
        <v>54</v>
      </c>
      <c r="B46" s="2" t="s">
        <v>157</v>
      </c>
      <c r="C46" s="2" t="s">
        <v>138</v>
      </c>
      <c r="D46" s="2" t="s">
        <v>12</v>
      </c>
      <c r="E46" s="2" t="s">
        <v>8</v>
      </c>
      <c r="F46" s="7">
        <v>40604</v>
      </c>
      <c r="G46" s="6">
        <v>40968</v>
      </c>
      <c r="H46" s="16">
        <v>30</v>
      </c>
      <c r="I46" s="5">
        <v>12</v>
      </c>
      <c r="J46" s="5">
        <v>28</v>
      </c>
      <c r="K46" s="5">
        <v>0</v>
      </c>
      <c r="L46" s="22">
        <v>0</v>
      </c>
      <c r="M46" s="45">
        <v>0</v>
      </c>
      <c r="N46" s="45">
        <v>0.2</v>
      </c>
      <c r="O46" s="5">
        <f>(I46*10018)+(J46*10542)</f>
        <v>415392</v>
      </c>
      <c r="P46" s="5">
        <f t="shared" si="5"/>
        <v>0</v>
      </c>
      <c r="Q46" s="5">
        <f t="shared" si="6"/>
        <v>83078.40000000001</v>
      </c>
      <c r="R46" s="5">
        <f t="shared" si="9"/>
        <v>145387.19999999998</v>
      </c>
      <c r="S46" s="5">
        <f t="shared" si="7"/>
        <v>31040</v>
      </c>
      <c r="T46" s="5"/>
      <c r="U46" s="5"/>
      <c r="V46" s="5"/>
      <c r="W46" s="5">
        <f t="shared" si="8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6">
        <v>674897.6</v>
      </c>
      <c r="AK46" s="5">
        <v>1314</v>
      </c>
      <c r="AL46" s="5">
        <v>124451</v>
      </c>
      <c r="AM46" s="54"/>
    </row>
    <row r="47" spans="1:39" ht="11.25">
      <c r="A47" s="2" t="s">
        <v>84</v>
      </c>
      <c r="B47" s="2" t="s">
        <v>157</v>
      </c>
      <c r="C47" s="2" t="s">
        <v>140</v>
      </c>
      <c r="D47" s="2" t="s">
        <v>12</v>
      </c>
      <c r="E47" s="2" t="s">
        <v>8</v>
      </c>
      <c r="F47" s="6">
        <v>40634</v>
      </c>
      <c r="G47" s="6">
        <v>40968</v>
      </c>
      <c r="H47" s="5">
        <v>30</v>
      </c>
      <c r="I47" s="5"/>
      <c r="J47" s="5">
        <v>25</v>
      </c>
      <c r="K47" s="5">
        <v>0</v>
      </c>
      <c r="L47" s="22">
        <v>0</v>
      </c>
      <c r="M47" s="45">
        <v>0</v>
      </c>
      <c r="N47" s="45">
        <v>0.2</v>
      </c>
      <c r="O47" s="5">
        <f>J47*10542</f>
        <v>263550</v>
      </c>
      <c r="P47" s="5">
        <f t="shared" si="5"/>
        <v>0</v>
      </c>
      <c r="Q47" s="5">
        <f t="shared" si="6"/>
        <v>52710</v>
      </c>
      <c r="R47" s="5">
        <f t="shared" si="9"/>
        <v>92242.5</v>
      </c>
      <c r="S47" s="5">
        <f t="shared" si="7"/>
        <v>19400</v>
      </c>
      <c r="T47" s="5">
        <v>41791</v>
      </c>
      <c r="U47" s="5"/>
      <c r="V47" s="5"/>
      <c r="W47" s="5">
        <f t="shared" si="8"/>
        <v>0</v>
      </c>
      <c r="X47" s="5"/>
      <c r="Y47" s="5"/>
      <c r="Z47" s="5"/>
      <c r="AA47" s="5"/>
      <c r="AB47" s="5"/>
      <c r="AC47" s="5"/>
      <c r="AD47" s="5">
        <v>188277</v>
      </c>
      <c r="AE47" s="5"/>
      <c r="AF47" s="5"/>
      <c r="AG47" s="5"/>
      <c r="AH47" s="5"/>
      <c r="AI47" s="5"/>
      <c r="AJ47" s="16">
        <v>657970.5</v>
      </c>
      <c r="AK47" s="4">
        <v>591</v>
      </c>
      <c r="AL47" s="5">
        <v>121988</v>
      </c>
      <c r="AM47" s="54"/>
    </row>
    <row r="48" spans="1:39" ht="11.25">
      <c r="A48" s="2" t="s">
        <v>118</v>
      </c>
      <c r="B48" s="2" t="s">
        <v>157</v>
      </c>
      <c r="C48" s="2" t="s">
        <v>148</v>
      </c>
      <c r="D48" s="2" t="s">
        <v>12</v>
      </c>
      <c r="E48" s="2" t="s">
        <v>8</v>
      </c>
      <c r="F48" s="3">
        <v>38429</v>
      </c>
      <c r="G48" s="6">
        <v>40968</v>
      </c>
      <c r="H48" s="16">
        <v>30</v>
      </c>
      <c r="I48" s="5">
        <v>39</v>
      </c>
      <c r="J48" s="5"/>
      <c r="K48" s="5">
        <v>5</v>
      </c>
      <c r="L48" s="22">
        <v>0.334</v>
      </c>
      <c r="M48" s="45">
        <v>0</v>
      </c>
      <c r="N48" s="45">
        <v>0.2</v>
      </c>
      <c r="O48" s="5">
        <f>I48*10018</f>
        <v>390702</v>
      </c>
      <c r="P48" s="5">
        <f t="shared" si="5"/>
        <v>130494.46800000001</v>
      </c>
      <c r="Q48" s="5">
        <f t="shared" si="6"/>
        <v>78140.40000000001</v>
      </c>
      <c r="R48" s="5">
        <f t="shared" si="9"/>
        <v>136745.69999999998</v>
      </c>
      <c r="S48" s="5">
        <f t="shared" si="7"/>
        <v>30264</v>
      </c>
      <c r="T48" s="5">
        <v>50150</v>
      </c>
      <c r="U48" s="5">
        <v>16717</v>
      </c>
      <c r="V48" s="5"/>
      <c r="W48" s="5">
        <f t="shared" si="8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6">
        <v>833213.568</v>
      </c>
      <c r="AK48" s="5">
        <v>7770</v>
      </c>
      <c r="AL48" s="5">
        <v>153645</v>
      </c>
      <c r="AM48" s="54"/>
    </row>
    <row r="49" spans="1:39" ht="11.25">
      <c r="A49" s="2" t="s">
        <v>22</v>
      </c>
      <c r="B49" s="2" t="s">
        <v>157</v>
      </c>
      <c r="C49" s="2" t="s">
        <v>134</v>
      </c>
      <c r="D49" s="2" t="s">
        <v>7</v>
      </c>
      <c r="E49" s="2" t="s">
        <v>8</v>
      </c>
      <c r="F49" s="3">
        <v>37683</v>
      </c>
      <c r="G49" s="4" t="s">
        <v>153</v>
      </c>
      <c r="H49" s="5">
        <v>30</v>
      </c>
      <c r="I49" s="5">
        <v>32</v>
      </c>
      <c r="J49" s="5"/>
      <c r="K49" s="5">
        <v>3</v>
      </c>
      <c r="L49" s="22">
        <v>0.2008</v>
      </c>
      <c r="M49" s="45">
        <v>0</v>
      </c>
      <c r="N49" s="45">
        <v>0.2</v>
      </c>
      <c r="O49" s="5">
        <f>I49*10018</f>
        <v>320576</v>
      </c>
      <c r="P49" s="5">
        <f t="shared" si="5"/>
        <v>64371.660800000005</v>
      </c>
      <c r="Q49" s="5">
        <f t="shared" si="6"/>
        <v>64115.200000000004</v>
      </c>
      <c r="R49" s="5">
        <f t="shared" si="9"/>
        <v>112201.59999999999</v>
      </c>
      <c r="S49" s="5">
        <f t="shared" si="7"/>
        <v>24832</v>
      </c>
      <c r="T49" s="5">
        <v>50150</v>
      </c>
      <c r="U49" s="5"/>
      <c r="V49" s="5"/>
      <c r="W49" s="5">
        <f t="shared" si="8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6">
        <v>636246.4608</v>
      </c>
      <c r="AK49" s="4"/>
      <c r="AL49" s="5">
        <v>123591</v>
      </c>
      <c r="AM49" s="54"/>
    </row>
    <row r="50" spans="1:39" ht="11.25">
      <c r="A50" s="2" t="s">
        <v>55</v>
      </c>
      <c r="B50" s="2" t="s">
        <v>157</v>
      </c>
      <c r="C50" s="2" t="s">
        <v>138</v>
      </c>
      <c r="D50" s="2" t="s">
        <v>7</v>
      </c>
      <c r="E50" s="2" t="s">
        <v>8</v>
      </c>
      <c r="F50" s="3">
        <v>30760</v>
      </c>
      <c r="G50" s="4" t="s">
        <v>153</v>
      </c>
      <c r="H50" s="16">
        <v>30</v>
      </c>
      <c r="I50" s="5">
        <v>42</v>
      </c>
      <c r="J50" s="5"/>
      <c r="K50" s="5">
        <v>13</v>
      </c>
      <c r="L50" s="22">
        <v>0.8668</v>
      </c>
      <c r="M50" s="45">
        <v>0.2075</v>
      </c>
      <c r="N50" s="45">
        <v>0.2</v>
      </c>
      <c r="O50" s="5">
        <f>I50*10018</f>
        <v>420756</v>
      </c>
      <c r="P50" s="5">
        <f t="shared" si="5"/>
        <v>364711.3008</v>
      </c>
      <c r="Q50" s="5">
        <f t="shared" si="6"/>
        <v>84151.20000000001</v>
      </c>
      <c r="R50" s="5">
        <f t="shared" si="9"/>
        <v>147264.59999999998</v>
      </c>
      <c r="S50" s="5">
        <f t="shared" si="7"/>
        <v>32592</v>
      </c>
      <c r="T50" s="5">
        <v>50150</v>
      </c>
      <c r="U50" s="5"/>
      <c r="V50" s="5"/>
      <c r="W50" s="5">
        <f t="shared" si="8"/>
        <v>87306.87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6">
        <v>1186931.9708000002</v>
      </c>
      <c r="AK50" s="5">
        <v>21838</v>
      </c>
      <c r="AL50" s="5">
        <v>226002</v>
      </c>
      <c r="AM50" s="54"/>
    </row>
    <row r="51" spans="1:39" ht="11.25">
      <c r="A51" s="2" t="s">
        <v>109</v>
      </c>
      <c r="B51" s="2" t="s">
        <v>157</v>
      </c>
      <c r="C51" s="2" t="s">
        <v>146</v>
      </c>
      <c r="D51" s="2" t="s">
        <v>12</v>
      </c>
      <c r="E51" s="2" t="s">
        <v>8</v>
      </c>
      <c r="F51" s="7">
        <v>40606</v>
      </c>
      <c r="G51" s="6">
        <v>40968</v>
      </c>
      <c r="H51" s="5">
        <v>30</v>
      </c>
      <c r="I51" s="5">
        <v>44</v>
      </c>
      <c r="J51" s="5"/>
      <c r="K51" s="5">
        <v>0</v>
      </c>
      <c r="L51" s="22">
        <v>0</v>
      </c>
      <c r="M51" s="45">
        <v>0</v>
      </c>
      <c r="N51" s="45">
        <v>0.25</v>
      </c>
      <c r="O51" s="5">
        <f>I51*10018</f>
        <v>440792</v>
      </c>
      <c r="P51" s="5">
        <f t="shared" si="5"/>
        <v>0</v>
      </c>
      <c r="Q51" s="5">
        <f t="shared" si="6"/>
        <v>110198</v>
      </c>
      <c r="R51" s="5">
        <f>O51*40%</f>
        <v>176316.80000000002</v>
      </c>
      <c r="S51" s="5">
        <f t="shared" si="7"/>
        <v>34144</v>
      </c>
      <c r="T51" s="5">
        <v>50150</v>
      </c>
      <c r="U51" s="5"/>
      <c r="V51" s="5"/>
      <c r="W51" s="5">
        <f t="shared" si="8"/>
        <v>0</v>
      </c>
      <c r="X51" s="5">
        <v>87537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6">
        <v>899137.8</v>
      </c>
      <c r="AK51" s="5">
        <v>10495</v>
      </c>
      <c r="AL51" s="5">
        <v>165082</v>
      </c>
      <c r="AM51" s="54"/>
    </row>
    <row r="52" spans="1:39" ht="11.25">
      <c r="A52" s="2" t="s">
        <v>114</v>
      </c>
      <c r="B52" s="2" t="s">
        <v>157</v>
      </c>
      <c r="C52" s="2" t="s">
        <v>147</v>
      </c>
      <c r="D52" s="2" t="s">
        <v>7</v>
      </c>
      <c r="E52" s="2" t="s">
        <v>8</v>
      </c>
      <c r="F52" s="3">
        <v>35128</v>
      </c>
      <c r="G52" s="4" t="s">
        <v>153</v>
      </c>
      <c r="H52" s="16">
        <v>30</v>
      </c>
      <c r="I52" s="5">
        <v>44</v>
      </c>
      <c r="J52" s="5"/>
      <c r="K52" s="5">
        <v>8</v>
      </c>
      <c r="L52" s="22">
        <v>0.5338</v>
      </c>
      <c r="M52" s="45">
        <v>0.1156</v>
      </c>
      <c r="N52" s="45">
        <v>0.25</v>
      </c>
      <c r="O52" s="5">
        <f>I52*10018</f>
        <v>440792</v>
      </c>
      <c r="P52" s="5">
        <f t="shared" si="5"/>
        <v>235294.76960000003</v>
      </c>
      <c r="Q52" s="5">
        <f t="shared" si="6"/>
        <v>110198</v>
      </c>
      <c r="R52" s="5">
        <f t="shared" si="9"/>
        <v>154277.19999999998</v>
      </c>
      <c r="S52" s="5">
        <f t="shared" si="7"/>
        <v>34144</v>
      </c>
      <c r="T52" s="5"/>
      <c r="U52" s="5"/>
      <c r="V52" s="5"/>
      <c r="W52" s="5">
        <f t="shared" si="8"/>
        <v>50955.555199999995</v>
      </c>
      <c r="X52" s="5">
        <v>87537</v>
      </c>
      <c r="Y52" s="5"/>
      <c r="Z52" s="5">
        <v>25457</v>
      </c>
      <c r="AA52" s="5"/>
      <c r="AB52" s="5"/>
      <c r="AC52" s="5"/>
      <c r="AD52" s="5"/>
      <c r="AE52" s="5"/>
      <c r="AF52" s="5"/>
      <c r="AG52" s="5"/>
      <c r="AH52" s="5"/>
      <c r="AI52" s="5"/>
      <c r="AJ52" s="16">
        <v>1138655.5247999998</v>
      </c>
      <c r="AK52" s="5">
        <v>20272</v>
      </c>
      <c r="AL52" s="5">
        <v>209057</v>
      </c>
      <c r="AM52" s="54"/>
    </row>
    <row r="53" spans="1:39" ht="11.25">
      <c r="A53" s="2" t="s">
        <v>56</v>
      </c>
      <c r="B53" s="2" t="s">
        <v>157</v>
      </c>
      <c r="C53" s="2" t="s">
        <v>138</v>
      </c>
      <c r="D53" s="2" t="s">
        <v>7</v>
      </c>
      <c r="E53" s="2" t="s">
        <v>8</v>
      </c>
      <c r="F53" s="3">
        <v>36586</v>
      </c>
      <c r="G53" s="4" t="s">
        <v>153</v>
      </c>
      <c r="H53" s="5">
        <v>30</v>
      </c>
      <c r="I53" s="5">
        <v>8</v>
      </c>
      <c r="J53" s="5">
        <v>35</v>
      </c>
      <c r="K53" s="5">
        <v>5</v>
      </c>
      <c r="L53" s="22">
        <v>0.4006</v>
      </c>
      <c r="M53" s="45">
        <v>0.0233</v>
      </c>
      <c r="N53" s="45">
        <v>0.2</v>
      </c>
      <c r="O53" s="5">
        <f>(I53*10018)+(J53*10542)</f>
        <v>449114</v>
      </c>
      <c r="P53" s="5">
        <f t="shared" si="5"/>
        <v>179915.06840000002</v>
      </c>
      <c r="Q53" s="5">
        <f t="shared" si="6"/>
        <v>89822.8</v>
      </c>
      <c r="R53" s="5">
        <f t="shared" si="9"/>
        <v>157189.9</v>
      </c>
      <c r="S53" s="5">
        <f t="shared" si="7"/>
        <v>33368</v>
      </c>
      <c r="T53" s="5">
        <v>50150</v>
      </c>
      <c r="U53" s="5">
        <v>16717</v>
      </c>
      <c r="V53" s="5"/>
      <c r="W53" s="5">
        <f t="shared" si="8"/>
        <v>10464.3562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6">
        <v>986741.1246000001</v>
      </c>
      <c r="AK53" s="5">
        <v>14011</v>
      </c>
      <c r="AL53" s="5">
        <v>182350</v>
      </c>
      <c r="AM53" s="54"/>
    </row>
    <row r="54" spans="1:39" ht="11.25">
      <c r="A54" s="2" t="s">
        <v>23</v>
      </c>
      <c r="B54" s="2" t="s">
        <v>157</v>
      </c>
      <c r="C54" s="2" t="s">
        <v>134</v>
      </c>
      <c r="D54" s="2" t="s">
        <v>7</v>
      </c>
      <c r="E54" s="2" t="s">
        <v>8</v>
      </c>
      <c r="F54" s="3">
        <v>37316</v>
      </c>
      <c r="G54" s="4" t="s">
        <v>153</v>
      </c>
      <c r="H54" s="16">
        <v>30</v>
      </c>
      <c r="I54" s="5">
        <v>39</v>
      </c>
      <c r="J54" s="5"/>
      <c r="K54" s="5">
        <v>4</v>
      </c>
      <c r="L54" s="22">
        <v>0.2674</v>
      </c>
      <c r="M54" s="45">
        <v>0.0189</v>
      </c>
      <c r="N54" s="45">
        <v>0.2</v>
      </c>
      <c r="O54" s="5">
        <f>I54*10018</f>
        <v>390702</v>
      </c>
      <c r="P54" s="5">
        <f t="shared" si="5"/>
        <v>104473.71480000002</v>
      </c>
      <c r="Q54" s="5">
        <f t="shared" si="6"/>
        <v>78140.40000000001</v>
      </c>
      <c r="R54" s="5">
        <f t="shared" si="9"/>
        <v>136745.69999999998</v>
      </c>
      <c r="S54" s="5">
        <f t="shared" si="7"/>
        <v>30264</v>
      </c>
      <c r="T54" s="5">
        <v>50150</v>
      </c>
      <c r="U54" s="5">
        <v>16717</v>
      </c>
      <c r="V54" s="5"/>
      <c r="W54" s="5">
        <f t="shared" si="8"/>
        <v>7384.2678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6">
        <v>814577.0826</v>
      </c>
      <c r="AK54" s="5">
        <v>6994</v>
      </c>
      <c r="AL54" s="5">
        <v>150533</v>
      </c>
      <c r="AM54" s="54"/>
    </row>
    <row r="55" spans="1:39" ht="11.25">
      <c r="A55" s="57" t="s">
        <v>196</v>
      </c>
      <c r="B55" s="2" t="s">
        <v>157</v>
      </c>
      <c r="C55" s="2" t="s">
        <v>134</v>
      </c>
      <c r="D55" s="2" t="s">
        <v>10</v>
      </c>
      <c r="E55" s="2" t="s">
        <v>8</v>
      </c>
      <c r="F55" s="3">
        <v>40848</v>
      </c>
      <c r="G55" s="6">
        <v>40869</v>
      </c>
      <c r="H55" s="5">
        <v>22</v>
      </c>
      <c r="I55" s="5">
        <v>31</v>
      </c>
      <c r="J55" s="5"/>
      <c r="K55" s="5"/>
      <c r="L55" s="22"/>
      <c r="M55" s="45"/>
      <c r="N55" s="45">
        <v>0.25</v>
      </c>
      <c r="O55" s="5">
        <v>237093</v>
      </c>
      <c r="P55" s="5"/>
      <c r="Q55" s="5">
        <v>49956</v>
      </c>
      <c r="R55" s="5">
        <f t="shared" si="9"/>
        <v>82982.54999999999</v>
      </c>
      <c r="S55" s="5">
        <v>18366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6">
        <v>388397.55</v>
      </c>
      <c r="AK55" s="5"/>
      <c r="AL55" s="5">
        <v>72009</v>
      </c>
      <c r="AM55" s="54"/>
    </row>
    <row r="56" spans="1:39" ht="11.25">
      <c r="A56" s="2" t="s">
        <v>101</v>
      </c>
      <c r="B56" s="2" t="s">
        <v>157</v>
      </c>
      <c r="C56" s="2" t="s">
        <v>143</v>
      </c>
      <c r="D56" s="2" t="s">
        <v>7</v>
      </c>
      <c r="E56" s="2" t="s">
        <v>8</v>
      </c>
      <c r="F56" s="3">
        <v>36229</v>
      </c>
      <c r="G56" s="4" t="s">
        <v>153</v>
      </c>
      <c r="H56" s="16">
        <v>30</v>
      </c>
      <c r="I56" s="5">
        <v>40</v>
      </c>
      <c r="J56" s="5"/>
      <c r="K56" s="5">
        <v>6</v>
      </c>
      <c r="L56" s="22">
        <v>0.4006</v>
      </c>
      <c r="M56" s="45">
        <v>0.1292</v>
      </c>
      <c r="N56" s="45">
        <v>0.2</v>
      </c>
      <c r="O56" s="5">
        <f>I56*10018</f>
        <v>400720</v>
      </c>
      <c r="P56" s="5">
        <f t="shared" si="5"/>
        <v>160528.432</v>
      </c>
      <c r="Q56" s="5">
        <f t="shared" si="6"/>
        <v>80144</v>
      </c>
      <c r="R56" s="5">
        <f t="shared" si="9"/>
        <v>140252</v>
      </c>
      <c r="S56" s="5">
        <f t="shared" si="7"/>
        <v>31040</v>
      </c>
      <c r="T56" s="5">
        <v>50150</v>
      </c>
      <c r="U56" s="5"/>
      <c r="V56" s="5"/>
      <c r="W56" s="5">
        <f t="shared" si="8"/>
        <v>51773.024000000005</v>
      </c>
      <c r="X56" s="5"/>
      <c r="Y56" s="5"/>
      <c r="Z56" s="5"/>
      <c r="AA56" s="5"/>
      <c r="AB56" s="5"/>
      <c r="AC56" s="5"/>
      <c r="AD56" s="5"/>
      <c r="AE56" s="5">
        <v>58202</v>
      </c>
      <c r="AF56" s="5"/>
      <c r="AG56" s="5"/>
      <c r="AH56" s="5"/>
      <c r="AI56" s="5"/>
      <c r="AJ56" s="16">
        <v>972809.456</v>
      </c>
      <c r="AK56" s="5">
        <v>13502</v>
      </c>
      <c r="AL56" s="5">
        <v>178608</v>
      </c>
      <c r="AM56" s="54"/>
    </row>
    <row r="57" spans="1:39" ht="11.25">
      <c r="A57" s="2" t="s">
        <v>122</v>
      </c>
      <c r="B57" s="2" t="s">
        <v>157</v>
      </c>
      <c r="C57" s="2" t="s">
        <v>149</v>
      </c>
      <c r="D57" s="2" t="s">
        <v>7</v>
      </c>
      <c r="E57" s="2" t="s">
        <v>8</v>
      </c>
      <c r="F57" s="3">
        <v>37336</v>
      </c>
      <c r="G57" s="4" t="s">
        <v>153</v>
      </c>
      <c r="H57" s="5">
        <v>30</v>
      </c>
      <c r="I57" s="5">
        <v>44</v>
      </c>
      <c r="J57" s="5"/>
      <c r="K57" s="5">
        <v>7</v>
      </c>
      <c r="L57" s="22">
        <v>0.4672</v>
      </c>
      <c r="M57" s="45">
        <v>0.0573</v>
      </c>
      <c r="N57" s="45">
        <v>0.2</v>
      </c>
      <c r="O57" s="5">
        <f>I57*10018</f>
        <v>440792</v>
      </c>
      <c r="P57" s="5">
        <f t="shared" si="5"/>
        <v>205938.02240000002</v>
      </c>
      <c r="Q57" s="5">
        <f t="shared" si="6"/>
        <v>88158.40000000001</v>
      </c>
      <c r="R57" s="5">
        <f t="shared" si="9"/>
        <v>154277.19999999998</v>
      </c>
      <c r="S57" s="5">
        <f t="shared" si="7"/>
        <v>34144</v>
      </c>
      <c r="T57" s="5">
        <v>50150</v>
      </c>
      <c r="U57" s="5"/>
      <c r="V57" s="5"/>
      <c r="W57" s="5">
        <f t="shared" si="8"/>
        <v>25257.381599999997</v>
      </c>
      <c r="X57" s="5">
        <v>87537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6">
        <v>1086254.004</v>
      </c>
      <c r="AK57" s="5">
        <v>17589</v>
      </c>
      <c r="AL57" s="5">
        <v>210299</v>
      </c>
      <c r="AM57" s="54"/>
    </row>
    <row r="58" spans="1:39" ht="11.25">
      <c r="A58" s="2" t="s">
        <v>85</v>
      </c>
      <c r="B58" s="2" t="s">
        <v>157</v>
      </c>
      <c r="C58" s="2" t="s">
        <v>140</v>
      </c>
      <c r="D58" s="2" t="s">
        <v>12</v>
      </c>
      <c r="E58" s="2" t="s">
        <v>8</v>
      </c>
      <c r="F58" s="6">
        <v>40672</v>
      </c>
      <c r="G58" s="6">
        <v>40968</v>
      </c>
      <c r="H58" s="16">
        <v>30</v>
      </c>
      <c r="I58" s="5"/>
      <c r="J58" s="5">
        <v>44</v>
      </c>
      <c r="K58" s="5">
        <v>1</v>
      </c>
      <c r="L58" s="22">
        <v>0.0676</v>
      </c>
      <c r="M58" s="45">
        <v>0</v>
      </c>
      <c r="N58" s="45">
        <v>0.2</v>
      </c>
      <c r="O58" s="5">
        <f>J58*10542</f>
        <v>463848</v>
      </c>
      <c r="P58" s="5">
        <f t="shared" si="5"/>
        <v>31356.124799999998</v>
      </c>
      <c r="Q58" s="5">
        <f t="shared" si="6"/>
        <v>92769.6</v>
      </c>
      <c r="R58" s="5">
        <f t="shared" si="9"/>
        <v>162346.8</v>
      </c>
      <c r="S58" s="5">
        <f t="shared" si="7"/>
        <v>34144</v>
      </c>
      <c r="T58" s="5">
        <v>50150</v>
      </c>
      <c r="U58" s="5"/>
      <c r="V58" s="5"/>
      <c r="W58" s="5">
        <f t="shared" si="8"/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6">
        <v>834614.5248</v>
      </c>
      <c r="AK58" s="5">
        <v>5651</v>
      </c>
      <c r="AL58" s="5">
        <v>200859</v>
      </c>
      <c r="AM58" s="54"/>
    </row>
    <row r="59" spans="1:39" ht="11.25">
      <c r="A59" s="2" t="s">
        <v>86</v>
      </c>
      <c r="B59" s="2" t="s">
        <v>157</v>
      </c>
      <c r="C59" s="2" t="s">
        <v>140</v>
      </c>
      <c r="D59" s="2" t="s">
        <v>12</v>
      </c>
      <c r="E59" s="2" t="s">
        <v>8</v>
      </c>
      <c r="F59" s="6">
        <v>40610</v>
      </c>
      <c r="G59" s="6">
        <v>40968</v>
      </c>
      <c r="H59" s="5">
        <v>30</v>
      </c>
      <c r="I59" s="5"/>
      <c r="J59" s="5">
        <v>44</v>
      </c>
      <c r="K59" s="5">
        <v>0</v>
      </c>
      <c r="L59" s="22">
        <v>0</v>
      </c>
      <c r="M59" s="45">
        <v>0</v>
      </c>
      <c r="N59" s="45">
        <v>0.2</v>
      </c>
      <c r="O59" s="5">
        <f>J59*10542</f>
        <v>463848</v>
      </c>
      <c r="P59" s="5">
        <f t="shared" si="5"/>
        <v>0</v>
      </c>
      <c r="Q59" s="5">
        <f t="shared" si="6"/>
        <v>92769.6</v>
      </c>
      <c r="R59" s="5">
        <f t="shared" si="9"/>
        <v>162346.8</v>
      </c>
      <c r="S59" s="5">
        <f t="shared" si="7"/>
        <v>34144</v>
      </c>
      <c r="T59" s="5"/>
      <c r="U59" s="5"/>
      <c r="V59" s="5"/>
      <c r="W59" s="5">
        <f t="shared" si="8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6">
        <v>753108.3999999999</v>
      </c>
      <c r="AK59" s="5">
        <v>4466</v>
      </c>
      <c r="AL59" s="5">
        <v>139627</v>
      </c>
      <c r="AM59" s="54"/>
    </row>
    <row r="60" spans="1:39" ht="11.25">
      <c r="A60" s="2" t="s">
        <v>87</v>
      </c>
      <c r="B60" s="2" t="s">
        <v>157</v>
      </c>
      <c r="C60" s="2" t="s">
        <v>140</v>
      </c>
      <c r="D60" s="2" t="s">
        <v>12</v>
      </c>
      <c r="E60" s="2" t="s">
        <v>8</v>
      </c>
      <c r="F60" s="7">
        <v>38798</v>
      </c>
      <c r="G60" s="6">
        <v>40968</v>
      </c>
      <c r="H60" s="16">
        <v>30</v>
      </c>
      <c r="I60" s="5"/>
      <c r="J60" s="5">
        <v>20</v>
      </c>
      <c r="K60" s="5">
        <v>1</v>
      </c>
      <c r="L60" s="22">
        <v>0.0676</v>
      </c>
      <c r="M60" s="45">
        <v>0</v>
      </c>
      <c r="N60" s="45">
        <v>0.2</v>
      </c>
      <c r="O60" s="5">
        <f>J60*10542</f>
        <v>210840</v>
      </c>
      <c r="P60" s="5">
        <f t="shared" si="5"/>
        <v>14252.783999999998</v>
      </c>
      <c r="Q60" s="5">
        <f t="shared" si="6"/>
        <v>42168</v>
      </c>
      <c r="R60" s="5">
        <f t="shared" si="9"/>
        <v>73794</v>
      </c>
      <c r="S60" s="5">
        <f t="shared" si="7"/>
        <v>15520</v>
      </c>
      <c r="T60" s="5"/>
      <c r="U60" s="5"/>
      <c r="V60" s="5"/>
      <c r="W60" s="5">
        <f t="shared" si="8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6">
        <v>356574.784</v>
      </c>
      <c r="AK60" s="4"/>
      <c r="AL60" s="5">
        <v>65467</v>
      </c>
      <c r="AM60" s="54"/>
    </row>
    <row r="61" spans="1:39" ht="11.25">
      <c r="A61" s="2" t="s">
        <v>24</v>
      </c>
      <c r="B61" s="2" t="s">
        <v>157</v>
      </c>
      <c r="C61" s="2" t="s">
        <v>134</v>
      </c>
      <c r="D61" s="2" t="s">
        <v>12</v>
      </c>
      <c r="E61" s="2" t="s">
        <v>8</v>
      </c>
      <c r="F61" s="7">
        <v>39371</v>
      </c>
      <c r="G61" s="6">
        <v>40968</v>
      </c>
      <c r="H61" s="5">
        <v>30</v>
      </c>
      <c r="I61" s="5">
        <v>30</v>
      </c>
      <c r="J61" s="5"/>
      <c r="K61" s="5">
        <v>1</v>
      </c>
      <c r="L61" s="22">
        <v>0.0676</v>
      </c>
      <c r="M61" s="45">
        <v>0</v>
      </c>
      <c r="N61" s="45">
        <v>0.2</v>
      </c>
      <c r="O61" s="5">
        <f>I61*10018</f>
        <v>300540</v>
      </c>
      <c r="P61" s="5">
        <f t="shared" si="5"/>
        <v>20316.503999999997</v>
      </c>
      <c r="Q61" s="5">
        <f t="shared" si="6"/>
        <v>60108</v>
      </c>
      <c r="R61" s="5">
        <f t="shared" si="9"/>
        <v>105189</v>
      </c>
      <c r="S61" s="5">
        <f t="shared" si="7"/>
        <v>23280</v>
      </c>
      <c r="T61" s="5">
        <v>50150</v>
      </c>
      <c r="U61" s="5"/>
      <c r="V61" s="5"/>
      <c r="W61" s="5">
        <f t="shared" si="8"/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6">
        <v>559583.504</v>
      </c>
      <c r="AK61" s="5"/>
      <c r="AL61" s="5">
        <v>103747</v>
      </c>
      <c r="AM61" s="54"/>
    </row>
    <row r="62" spans="1:39" ht="11.25">
      <c r="A62" s="2" t="s">
        <v>125</v>
      </c>
      <c r="B62" s="2" t="s">
        <v>157</v>
      </c>
      <c r="C62" s="2" t="s">
        <v>150</v>
      </c>
      <c r="D62" s="2" t="s">
        <v>7</v>
      </c>
      <c r="E62" s="2" t="s">
        <v>8</v>
      </c>
      <c r="F62" s="3">
        <v>36592</v>
      </c>
      <c r="G62" s="4" t="s">
        <v>153</v>
      </c>
      <c r="H62" s="16">
        <v>30</v>
      </c>
      <c r="I62" s="5">
        <v>40</v>
      </c>
      <c r="J62" s="5"/>
      <c r="K62" s="5">
        <v>7</v>
      </c>
      <c r="L62" s="22">
        <v>0.4672</v>
      </c>
      <c r="M62" s="45">
        <v>0.0642</v>
      </c>
      <c r="N62" s="45">
        <v>0.25</v>
      </c>
      <c r="O62" s="5">
        <f>I62*10018</f>
        <v>400720</v>
      </c>
      <c r="P62" s="5">
        <f t="shared" si="5"/>
        <v>187216.384</v>
      </c>
      <c r="Q62" s="5">
        <f t="shared" si="6"/>
        <v>100180</v>
      </c>
      <c r="R62" s="5">
        <f t="shared" si="9"/>
        <v>140252</v>
      </c>
      <c r="S62" s="5">
        <f t="shared" si="7"/>
        <v>31040</v>
      </c>
      <c r="T62" s="5"/>
      <c r="U62" s="5"/>
      <c r="V62" s="5"/>
      <c r="W62" s="5">
        <f t="shared" si="8"/>
        <v>25726.224</v>
      </c>
      <c r="X62" s="5"/>
      <c r="Y62" s="5"/>
      <c r="Z62" s="5">
        <v>25457</v>
      </c>
      <c r="AA62" s="5"/>
      <c r="AB62" s="5"/>
      <c r="AC62" s="5"/>
      <c r="AD62" s="5"/>
      <c r="AE62" s="5"/>
      <c r="AF62" s="5"/>
      <c r="AG62" s="5"/>
      <c r="AH62" s="5"/>
      <c r="AI62" s="5"/>
      <c r="AJ62" s="16">
        <v>910591.608</v>
      </c>
      <c r="AK62" s="5">
        <v>10926</v>
      </c>
      <c r="AL62" s="5">
        <v>167913</v>
      </c>
      <c r="AM62" s="54"/>
    </row>
    <row r="63" spans="1:39" ht="11.25">
      <c r="A63" s="2" t="s">
        <v>126</v>
      </c>
      <c r="B63" s="2" t="s">
        <v>157</v>
      </c>
      <c r="C63" s="2" t="s">
        <v>150</v>
      </c>
      <c r="D63" s="2" t="s">
        <v>7</v>
      </c>
      <c r="E63" s="2" t="s">
        <v>8</v>
      </c>
      <c r="F63" s="3">
        <v>36951</v>
      </c>
      <c r="G63" s="4" t="s">
        <v>153</v>
      </c>
      <c r="H63" s="5">
        <v>30</v>
      </c>
      <c r="I63" s="5">
        <v>43</v>
      </c>
      <c r="J63" s="5"/>
      <c r="K63" s="5">
        <v>5</v>
      </c>
      <c r="L63" s="22">
        <v>0.334</v>
      </c>
      <c r="M63" s="45">
        <v>0</v>
      </c>
      <c r="N63" s="45">
        <v>0.25</v>
      </c>
      <c r="O63" s="5">
        <f>I63*10018</f>
        <v>430774</v>
      </c>
      <c r="P63" s="5">
        <f t="shared" si="5"/>
        <v>143878.516</v>
      </c>
      <c r="Q63" s="5">
        <f t="shared" si="6"/>
        <v>107693.5</v>
      </c>
      <c r="R63" s="5">
        <f t="shared" si="9"/>
        <v>150770.9</v>
      </c>
      <c r="S63" s="5">
        <f t="shared" si="7"/>
        <v>33368</v>
      </c>
      <c r="T63" s="5"/>
      <c r="U63" s="5"/>
      <c r="V63" s="5"/>
      <c r="W63" s="5">
        <f t="shared" si="8"/>
        <v>0</v>
      </c>
      <c r="X63" s="5"/>
      <c r="Y63" s="5"/>
      <c r="Z63" s="5">
        <v>25457</v>
      </c>
      <c r="AA63" s="5"/>
      <c r="AB63" s="5"/>
      <c r="AC63" s="5"/>
      <c r="AD63" s="5"/>
      <c r="AE63" s="5"/>
      <c r="AF63" s="5"/>
      <c r="AG63" s="5"/>
      <c r="AH63" s="5"/>
      <c r="AI63" s="5"/>
      <c r="AJ63" s="16">
        <v>891941.9160000001</v>
      </c>
      <c r="AK63" s="5">
        <v>10147</v>
      </c>
      <c r="AL63" s="5">
        <v>164831</v>
      </c>
      <c r="AM63" s="54"/>
    </row>
    <row r="64" spans="1:39" ht="11.25">
      <c r="A64" s="2" t="s">
        <v>98</v>
      </c>
      <c r="B64" s="2" t="s">
        <v>157</v>
      </c>
      <c r="C64" s="2" t="s">
        <v>141</v>
      </c>
      <c r="D64" s="2" t="s">
        <v>7</v>
      </c>
      <c r="E64" s="2" t="s">
        <v>8</v>
      </c>
      <c r="F64" s="7">
        <v>38473</v>
      </c>
      <c r="G64" s="4" t="s">
        <v>153</v>
      </c>
      <c r="H64" s="16">
        <v>30</v>
      </c>
      <c r="I64" s="5">
        <v>44</v>
      </c>
      <c r="J64" s="5"/>
      <c r="K64" s="5">
        <v>2</v>
      </c>
      <c r="L64" s="22">
        <v>0.1342</v>
      </c>
      <c r="M64" s="22">
        <v>0.1342</v>
      </c>
      <c r="N64" s="22">
        <v>0.25</v>
      </c>
      <c r="O64" s="5">
        <f>I64*10018</f>
        <v>440792</v>
      </c>
      <c r="P64" s="5">
        <f t="shared" si="5"/>
        <v>59154.286400000005</v>
      </c>
      <c r="Q64" s="5">
        <f t="shared" si="6"/>
        <v>110198</v>
      </c>
      <c r="R64" s="5">
        <f>O64*40%</f>
        <v>176316.80000000002</v>
      </c>
      <c r="S64" s="5">
        <f t="shared" si="7"/>
        <v>34144</v>
      </c>
      <c r="T64" s="5">
        <v>50150</v>
      </c>
      <c r="U64" s="5"/>
      <c r="V64" s="5"/>
      <c r="W64" s="5"/>
      <c r="X64" s="5">
        <v>87537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6">
        <v>958292.0864</v>
      </c>
      <c r="AK64" s="5">
        <v>12871</v>
      </c>
      <c r="AL64" s="5">
        <v>176709</v>
      </c>
      <c r="AM64" s="54"/>
    </row>
    <row r="65" spans="1:39" ht="11.25">
      <c r="A65" s="2" t="s">
        <v>41</v>
      </c>
      <c r="B65" s="2" t="s">
        <v>157</v>
      </c>
      <c r="C65" s="2" t="s">
        <v>39</v>
      </c>
      <c r="D65" s="2" t="s">
        <v>12</v>
      </c>
      <c r="E65" s="2" t="s">
        <v>8</v>
      </c>
      <c r="F65" s="7">
        <v>39874</v>
      </c>
      <c r="G65" s="6">
        <v>40968</v>
      </c>
      <c r="H65" s="5">
        <v>30</v>
      </c>
      <c r="I65" s="5">
        <v>38</v>
      </c>
      <c r="J65" s="5"/>
      <c r="K65" s="5">
        <v>1</v>
      </c>
      <c r="L65" s="22">
        <v>0.0676</v>
      </c>
      <c r="M65" s="45">
        <v>0</v>
      </c>
      <c r="N65" s="45">
        <v>0.25</v>
      </c>
      <c r="O65" s="5">
        <f>I65*10018</f>
        <v>380684</v>
      </c>
      <c r="P65" s="5">
        <f t="shared" si="5"/>
        <v>25734.2384</v>
      </c>
      <c r="Q65" s="5">
        <f t="shared" si="6"/>
        <v>95171</v>
      </c>
      <c r="R65" s="5">
        <f t="shared" si="9"/>
        <v>133239.4</v>
      </c>
      <c r="S65" s="5">
        <f t="shared" si="7"/>
        <v>29488</v>
      </c>
      <c r="T65" s="5">
        <v>50150</v>
      </c>
      <c r="U65" s="5"/>
      <c r="V65" s="5"/>
      <c r="W65" s="5">
        <f t="shared" si="8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6">
        <v>714466.6383999999</v>
      </c>
      <c r="AK65" s="5">
        <v>2708</v>
      </c>
      <c r="AL65" s="5">
        <v>136133</v>
      </c>
      <c r="AM65" s="54"/>
    </row>
    <row r="66" spans="1:39" ht="11.25">
      <c r="A66" s="57" t="s">
        <v>197</v>
      </c>
      <c r="B66" s="2" t="s">
        <v>157</v>
      </c>
      <c r="C66" s="2" t="s">
        <v>138</v>
      </c>
      <c r="D66" s="2" t="s">
        <v>10</v>
      </c>
      <c r="E66" s="2" t="s">
        <v>8</v>
      </c>
      <c r="F66" s="7">
        <v>40863</v>
      </c>
      <c r="G66" s="6">
        <v>40877</v>
      </c>
      <c r="H66" s="16">
        <v>15</v>
      </c>
      <c r="I66" s="5"/>
      <c r="J66" s="5">
        <v>42</v>
      </c>
      <c r="K66" s="5"/>
      <c r="L66" s="22"/>
      <c r="M66" s="45"/>
      <c r="N66" s="45">
        <v>0.2</v>
      </c>
      <c r="O66" s="5">
        <v>221382</v>
      </c>
      <c r="P66" s="5">
        <f>O66*L66</f>
        <v>0</v>
      </c>
      <c r="Q66" s="5">
        <f>O66*N66</f>
        <v>44276.4</v>
      </c>
      <c r="R66" s="5">
        <f>O66*35%</f>
        <v>77483.7</v>
      </c>
      <c r="S66" s="5">
        <v>16296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6">
        <v>359438.10000000003</v>
      </c>
      <c r="AK66" s="5"/>
      <c r="AL66" s="5">
        <v>66425</v>
      </c>
      <c r="AM66" s="54"/>
    </row>
    <row r="67" spans="1:39" ht="11.25">
      <c r="A67" s="2" t="s">
        <v>25</v>
      </c>
      <c r="B67" s="2" t="s">
        <v>157</v>
      </c>
      <c r="C67" s="2" t="s">
        <v>134</v>
      </c>
      <c r="D67" s="2" t="s">
        <v>7</v>
      </c>
      <c r="E67" s="2" t="s">
        <v>8</v>
      </c>
      <c r="F67" s="3">
        <v>30256</v>
      </c>
      <c r="G67" s="4" t="s">
        <v>153</v>
      </c>
      <c r="H67" s="5">
        <v>29</v>
      </c>
      <c r="I67" s="5">
        <v>44</v>
      </c>
      <c r="J67" s="5"/>
      <c r="K67" s="5">
        <v>15</v>
      </c>
      <c r="L67" s="45">
        <v>1</v>
      </c>
      <c r="M67" s="45">
        <v>0.4</v>
      </c>
      <c r="N67" s="45">
        <v>0.2</v>
      </c>
      <c r="O67" s="5">
        <v>426099</v>
      </c>
      <c r="P67" s="5">
        <f t="shared" si="5"/>
        <v>426099</v>
      </c>
      <c r="Q67" s="5">
        <f t="shared" si="6"/>
        <v>85219.8</v>
      </c>
      <c r="R67" s="5">
        <f t="shared" si="9"/>
        <v>149134.65</v>
      </c>
      <c r="S67" s="5">
        <v>33006</v>
      </c>
      <c r="T67" s="5">
        <v>48478</v>
      </c>
      <c r="U67" s="5"/>
      <c r="V67" s="5">
        <v>12424</v>
      </c>
      <c r="W67" s="5">
        <f t="shared" si="8"/>
        <v>170439.6</v>
      </c>
      <c r="X67" s="5"/>
      <c r="Y67" s="5">
        <v>63915</v>
      </c>
      <c r="Z67" s="5"/>
      <c r="AA67" s="5"/>
      <c r="AB67" s="5">
        <v>48150</v>
      </c>
      <c r="AC67" s="5"/>
      <c r="AD67" s="5"/>
      <c r="AE67" s="5"/>
      <c r="AF67" s="5"/>
      <c r="AG67" s="5"/>
      <c r="AH67" s="5"/>
      <c r="AI67" s="5"/>
      <c r="AJ67" s="16">
        <v>1462965.05</v>
      </c>
      <c r="AK67" s="5">
        <v>34812</v>
      </c>
      <c r="AL67" s="5">
        <v>270355</v>
      </c>
      <c r="AM67" s="54"/>
    </row>
    <row r="68" spans="1:39" ht="11.25">
      <c r="A68" s="2" t="s">
        <v>88</v>
      </c>
      <c r="B68" s="2" t="s">
        <v>157</v>
      </c>
      <c r="C68" s="2" t="s">
        <v>140</v>
      </c>
      <c r="D68" s="2" t="s">
        <v>12</v>
      </c>
      <c r="E68" s="2" t="s">
        <v>8</v>
      </c>
      <c r="F68" s="7">
        <v>39370</v>
      </c>
      <c r="G68" s="6">
        <v>40968</v>
      </c>
      <c r="H68" s="16">
        <v>30</v>
      </c>
      <c r="I68" s="5"/>
      <c r="J68" s="5">
        <v>44</v>
      </c>
      <c r="K68" s="5">
        <v>1</v>
      </c>
      <c r="L68" s="22">
        <v>0.0676</v>
      </c>
      <c r="M68" s="45">
        <v>0</v>
      </c>
      <c r="N68" s="45">
        <v>0.2</v>
      </c>
      <c r="O68" s="5">
        <f>J68*10542</f>
        <v>463848</v>
      </c>
      <c r="P68" s="5">
        <f t="shared" si="5"/>
        <v>31356.124799999998</v>
      </c>
      <c r="Q68" s="5">
        <f t="shared" si="6"/>
        <v>92769.6</v>
      </c>
      <c r="R68" s="5">
        <f t="shared" si="9"/>
        <v>162346.8</v>
      </c>
      <c r="S68" s="5">
        <f t="shared" si="7"/>
        <v>34144</v>
      </c>
      <c r="T68" s="5"/>
      <c r="U68" s="5"/>
      <c r="V68" s="5"/>
      <c r="W68" s="5">
        <f t="shared" si="8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6">
        <v>784464.5248</v>
      </c>
      <c r="AK68" s="5">
        <v>5814</v>
      </c>
      <c r="AL68" s="5">
        <v>144028</v>
      </c>
      <c r="AM68" s="54"/>
    </row>
    <row r="69" spans="1:39" ht="11.25">
      <c r="A69" s="2" t="s">
        <v>57</v>
      </c>
      <c r="B69" s="2" t="s">
        <v>157</v>
      </c>
      <c r="C69" s="2" t="s">
        <v>138</v>
      </c>
      <c r="D69" s="2" t="s">
        <v>7</v>
      </c>
      <c r="E69" s="2" t="s">
        <v>8</v>
      </c>
      <c r="F69" s="3">
        <v>30256</v>
      </c>
      <c r="G69" s="4" t="s">
        <v>153</v>
      </c>
      <c r="H69" s="5">
        <v>30</v>
      </c>
      <c r="I69" s="5">
        <v>40</v>
      </c>
      <c r="J69" s="5"/>
      <c r="K69" s="5">
        <v>15</v>
      </c>
      <c r="L69" s="45">
        <v>1</v>
      </c>
      <c r="M69" s="45">
        <v>0.2535</v>
      </c>
      <c r="N69" s="45">
        <v>0.2</v>
      </c>
      <c r="O69" s="5">
        <f>I69*10018</f>
        <v>400720</v>
      </c>
      <c r="P69" s="5">
        <f t="shared" si="5"/>
        <v>400720</v>
      </c>
      <c r="Q69" s="5">
        <f t="shared" si="6"/>
        <v>80144</v>
      </c>
      <c r="R69" s="5">
        <f t="shared" si="9"/>
        <v>140252</v>
      </c>
      <c r="S69" s="5">
        <f t="shared" si="7"/>
        <v>31040</v>
      </c>
      <c r="T69" s="5">
        <v>50150</v>
      </c>
      <c r="U69" s="5">
        <v>16717</v>
      </c>
      <c r="V69" s="5">
        <v>7869</v>
      </c>
      <c r="W69" s="5">
        <f t="shared" si="8"/>
        <v>101582.52</v>
      </c>
      <c r="X69" s="5"/>
      <c r="Y69" s="5"/>
      <c r="Z69" s="5">
        <v>34573</v>
      </c>
      <c r="AA69" s="5"/>
      <c r="AB69" s="5">
        <v>31505</v>
      </c>
      <c r="AC69" s="5"/>
      <c r="AD69" s="5"/>
      <c r="AE69" s="5"/>
      <c r="AF69" s="5"/>
      <c r="AG69" s="5"/>
      <c r="AH69" s="5"/>
      <c r="AI69" s="5"/>
      <c r="AJ69" s="16">
        <v>1295272.52</v>
      </c>
      <c r="AK69" s="5">
        <v>26251</v>
      </c>
      <c r="AL69" s="5">
        <v>246081</v>
      </c>
      <c r="AM69" s="54"/>
    </row>
    <row r="70" spans="1:39" ht="11.25">
      <c r="A70" s="2" t="s">
        <v>108</v>
      </c>
      <c r="B70" s="2" t="s">
        <v>157</v>
      </c>
      <c r="C70" s="2" t="s">
        <v>145</v>
      </c>
      <c r="D70" s="2" t="s">
        <v>7</v>
      </c>
      <c r="E70" s="2" t="s">
        <v>8</v>
      </c>
      <c r="F70" s="3">
        <v>33763</v>
      </c>
      <c r="G70" s="4" t="s">
        <v>153</v>
      </c>
      <c r="H70" s="16">
        <v>30</v>
      </c>
      <c r="I70" s="5">
        <v>44</v>
      </c>
      <c r="J70" s="5"/>
      <c r="K70" s="5">
        <v>15</v>
      </c>
      <c r="L70" s="45">
        <v>1</v>
      </c>
      <c r="M70" s="45">
        <v>0.3023</v>
      </c>
      <c r="N70" s="45">
        <v>0.25</v>
      </c>
      <c r="O70" s="5">
        <f>I70*10018</f>
        <v>440792</v>
      </c>
      <c r="P70" s="5">
        <f t="shared" si="5"/>
        <v>440792</v>
      </c>
      <c r="Q70" s="5">
        <f t="shared" si="6"/>
        <v>110198</v>
      </c>
      <c r="R70" s="5">
        <f t="shared" si="9"/>
        <v>154277.19999999998</v>
      </c>
      <c r="S70" s="5">
        <f t="shared" si="7"/>
        <v>34144</v>
      </c>
      <c r="T70" s="5">
        <v>50150</v>
      </c>
      <c r="U70" s="5"/>
      <c r="V70" s="5">
        <v>4527</v>
      </c>
      <c r="W70" s="5">
        <f t="shared" si="8"/>
        <v>133251.4216</v>
      </c>
      <c r="X70" s="5">
        <v>87537</v>
      </c>
      <c r="Y70" s="5"/>
      <c r="Z70" s="5"/>
      <c r="AA70" s="5"/>
      <c r="AB70" s="5"/>
      <c r="AC70" s="5"/>
      <c r="AD70" s="5"/>
      <c r="AE70" s="5"/>
      <c r="AF70" s="5">
        <v>50218</v>
      </c>
      <c r="AG70" s="5"/>
      <c r="AH70" s="5"/>
      <c r="AI70" s="5"/>
      <c r="AJ70" s="16">
        <v>1505886.6216</v>
      </c>
      <c r="AK70" s="5">
        <v>34217</v>
      </c>
      <c r="AL70" s="5">
        <v>269008</v>
      </c>
      <c r="AM70" s="54"/>
    </row>
    <row r="71" spans="1:39" ht="11.25">
      <c r="A71" s="2" t="s">
        <v>67</v>
      </c>
      <c r="B71" s="2" t="s">
        <v>157</v>
      </c>
      <c r="C71" s="2" t="s">
        <v>139</v>
      </c>
      <c r="D71" s="2" t="s">
        <v>7</v>
      </c>
      <c r="E71" s="2" t="s">
        <v>8</v>
      </c>
      <c r="F71" s="3">
        <v>30256</v>
      </c>
      <c r="G71" s="4" t="s">
        <v>153</v>
      </c>
      <c r="H71" s="5">
        <v>30</v>
      </c>
      <c r="I71" s="5">
        <v>44</v>
      </c>
      <c r="J71" s="5"/>
      <c r="K71" s="5">
        <v>15</v>
      </c>
      <c r="L71" s="45">
        <v>1</v>
      </c>
      <c r="M71" s="45">
        <v>0.3636</v>
      </c>
      <c r="N71" s="45">
        <v>0.25</v>
      </c>
      <c r="O71" s="5">
        <f>I71*10018</f>
        <v>440792</v>
      </c>
      <c r="P71" s="5">
        <f t="shared" si="5"/>
        <v>440792</v>
      </c>
      <c r="Q71" s="5">
        <f t="shared" si="6"/>
        <v>110198</v>
      </c>
      <c r="R71" s="5">
        <f t="shared" si="9"/>
        <v>154277.19999999998</v>
      </c>
      <c r="S71" s="5">
        <f t="shared" si="7"/>
        <v>34144</v>
      </c>
      <c r="T71" s="5">
        <v>50150</v>
      </c>
      <c r="U71" s="5"/>
      <c r="V71" s="5">
        <v>6199</v>
      </c>
      <c r="W71" s="5">
        <f t="shared" si="8"/>
        <v>160271.9712</v>
      </c>
      <c r="X71" s="5">
        <v>87537</v>
      </c>
      <c r="Y71" s="5"/>
      <c r="Z71" s="5"/>
      <c r="AA71" s="5"/>
      <c r="AB71" s="5">
        <v>34375</v>
      </c>
      <c r="AC71" s="5"/>
      <c r="AD71" s="5"/>
      <c r="AE71" s="5"/>
      <c r="AF71" s="5"/>
      <c r="AG71" s="5"/>
      <c r="AH71" s="5"/>
      <c r="AI71" s="5"/>
      <c r="AJ71" s="16">
        <v>1518736.1712</v>
      </c>
      <c r="AK71" s="5">
        <v>40508</v>
      </c>
      <c r="AL71" s="5">
        <v>269173</v>
      </c>
      <c r="AM71" s="54"/>
    </row>
    <row r="72" spans="1:39" ht="11.25">
      <c r="A72" s="2" t="s">
        <v>26</v>
      </c>
      <c r="B72" s="2" t="s">
        <v>157</v>
      </c>
      <c r="C72" s="2" t="s">
        <v>134</v>
      </c>
      <c r="D72" s="2" t="s">
        <v>12</v>
      </c>
      <c r="E72" s="2" t="s">
        <v>8</v>
      </c>
      <c r="F72" s="7">
        <v>39153</v>
      </c>
      <c r="G72" s="6">
        <v>40968</v>
      </c>
      <c r="H72" s="16">
        <v>30</v>
      </c>
      <c r="I72" s="5">
        <v>16</v>
      </c>
      <c r="J72" s="5">
        <v>18</v>
      </c>
      <c r="K72" s="5">
        <v>2</v>
      </c>
      <c r="L72" s="22">
        <v>0.1342</v>
      </c>
      <c r="M72" s="45">
        <v>0</v>
      </c>
      <c r="N72" s="45">
        <v>0.2</v>
      </c>
      <c r="O72" s="5">
        <f>(I72*10018)+(J72*10542)</f>
        <v>350044</v>
      </c>
      <c r="P72" s="5">
        <f t="shared" si="5"/>
        <v>46975.904800000004</v>
      </c>
      <c r="Q72" s="5">
        <f t="shared" si="6"/>
        <v>70008.8</v>
      </c>
      <c r="R72" s="5">
        <f t="shared" si="9"/>
        <v>122515.4</v>
      </c>
      <c r="S72" s="5">
        <f t="shared" si="7"/>
        <v>26384</v>
      </c>
      <c r="T72" s="5">
        <v>50150</v>
      </c>
      <c r="U72" s="5"/>
      <c r="V72" s="5"/>
      <c r="W72" s="5">
        <f t="shared" si="8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>
        <v>50150</v>
      </c>
      <c r="AH72" s="5"/>
      <c r="AI72" s="5"/>
      <c r="AJ72" s="16">
        <v>716228.1048</v>
      </c>
      <c r="AK72" s="4">
        <v>3028</v>
      </c>
      <c r="AL72" s="5">
        <v>131500</v>
      </c>
      <c r="AM72" s="54"/>
    </row>
    <row r="73" spans="1:39" ht="11.25">
      <c r="A73" s="2" t="s">
        <v>89</v>
      </c>
      <c r="B73" s="2" t="s">
        <v>157</v>
      </c>
      <c r="C73" s="2" t="s">
        <v>140</v>
      </c>
      <c r="D73" s="2" t="s">
        <v>7</v>
      </c>
      <c r="E73" s="2" t="s">
        <v>8</v>
      </c>
      <c r="F73" s="3">
        <v>33301</v>
      </c>
      <c r="G73" s="4" t="s">
        <v>153</v>
      </c>
      <c r="H73" s="5">
        <v>30</v>
      </c>
      <c r="I73" s="5"/>
      <c r="J73" s="5">
        <v>43</v>
      </c>
      <c r="K73" s="5">
        <v>10</v>
      </c>
      <c r="L73" s="22">
        <v>0.667</v>
      </c>
      <c r="M73" s="45">
        <v>0.0825</v>
      </c>
      <c r="N73" s="45">
        <v>0.2</v>
      </c>
      <c r="O73" s="5">
        <f>J73*10542</f>
        <v>453306</v>
      </c>
      <c r="P73" s="5">
        <f aca="true" t="shared" si="10" ref="P73:P103">O73*L73</f>
        <v>302355.102</v>
      </c>
      <c r="Q73" s="5">
        <f aca="true" t="shared" si="11" ref="Q73:Q103">O73*N73</f>
        <v>90661.20000000001</v>
      </c>
      <c r="R73" s="5">
        <f t="shared" si="9"/>
        <v>158657.09999999998</v>
      </c>
      <c r="S73" s="5">
        <f aca="true" t="shared" si="12" ref="S73:S103">(I73+J73)*776</f>
        <v>33368</v>
      </c>
      <c r="T73" s="5">
        <v>50150</v>
      </c>
      <c r="U73" s="5">
        <v>16717</v>
      </c>
      <c r="V73" s="5"/>
      <c r="W73" s="5">
        <f aca="true" t="shared" si="13" ref="W73:W103">O73*M73</f>
        <v>37397.745</v>
      </c>
      <c r="X73" s="5"/>
      <c r="Y73" s="5"/>
      <c r="Z73" s="5">
        <v>79686</v>
      </c>
      <c r="AA73" s="5">
        <v>77365</v>
      </c>
      <c r="AB73" s="5"/>
      <c r="AC73" s="5"/>
      <c r="AD73" s="5"/>
      <c r="AE73" s="5"/>
      <c r="AF73" s="5"/>
      <c r="AG73" s="5"/>
      <c r="AH73" s="5"/>
      <c r="AI73" s="5"/>
      <c r="AJ73" s="16">
        <v>1299663.1469999999</v>
      </c>
      <c r="AK73" s="5">
        <v>26766</v>
      </c>
      <c r="AL73" s="5">
        <v>240179</v>
      </c>
      <c r="AM73" s="54"/>
    </row>
    <row r="74" spans="1:39" ht="11.25">
      <c r="A74" s="2" t="s">
        <v>27</v>
      </c>
      <c r="B74" s="2" t="s">
        <v>157</v>
      </c>
      <c r="C74" s="2" t="s">
        <v>134</v>
      </c>
      <c r="D74" s="2" t="s">
        <v>7</v>
      </c>
      <c r="E74" s="2" t="s">
        <v>8</v>
      </c>
      <c r="F74" s="3">
        <v>38777</v>
      </c>
      <c r="G74" s="4" t="s">
        <v>153</v>
      </c>
      <c r="H74" s="16">
        <v>30</v>
      </c>
      <c r="I74" s="5">
        <v>39</v>
      </c>
      <c r="J74" s="5"/>
      <c r="K74" s="5">
        <v>6</v>
      </c>
      <c r="L74" s="22">
        <v>0.4006</v>
      </c>
      <c r="M74" s="45">
        <v>0.0757</v>
      </c>
      <c r="N74" s="45">
        <v>0.2</v>
      </c>
      <c r="O74" s="5">
        <f>I74*10018</f>
        <v>390702</v>
      </c>
      <c r="P74" s="5">
        <f t="shared" si="10"/>
        <v>156515.2212</v>
      </c>
      <c r="Q74" s="5">
        <f t="shared" si="11"/>
        <v>78140.40000000001</v>
      </c>
      <c r="R74" s="5">
        <v>117211</v>
      </c>
      <c r="S74" s="5">
        <f t="shared" si="12"/>
        <v>30264</v>
      </c>
      <c r="T74" s="5">
        <v>50150</v>
      </c>
      <c r="U74" s="5"/>
      <c r="V74" s="5"/>
      <c r="W74" s="5">
        <f t="shared" si="13"/>
        <v>29576.1414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6">
        <v>852558.7626</v>
      </c>
      <c r="AK74" s="5">
        <v>7701</v>
      </c>
      <c r="AL74" s="5">
        <v>174376</v>
      </c>
      <c r="AM74" s="54"/>
    </row>
    <row r="75" spans="1:39" ht="11.25">
      <c r="A75" s="2" t="s">
        <v>58</v>
      </c>
      <c r="B75" s="2" t="s">
        <v>157</v>
      </c>
      <c r="C75" s="2" t="s">
        <v>138</v>
      </c>
      <c r="D75" s="2" t="s">
        <v>7</v>
      </c>
      <c r="E75" s="2" t="s">
        <v>8</v>
      </c>
      <c r="F75" s="3">
        <v>38518</v>
      </c>
      <c r="G75" s="4" t="s">
        <v>153</v>
      </c>
      <c r="H75" s="5">
        <v>30</v>
      </c>
      <c r="I75" s="5">
        <v>19</v>
      </c>
      <c r="J75" s="5">
        <v>22</v>
      </c>
      <c r="K75" s="5">
        <v>4</v>
      </c>
      <c r="L75" s="22">
        <v>0.2674</v>
      </c>
      <c r="M75" s="45">
        <v>0.012</v>
      </c>
      <c r="N75" s="45">
        <v>0.2</v>
      </c>
      <c r="O75" s="5">
        <f>(I75*10018)+(J75*10542)</f>
        <v>422266</v>
      </c>
      <c r="P75" s="5">
        <f t="shared" si="10"/>
        <v>112913.9284</v>
      </c>
      <c r="Q75" s="5">
        <f t="shared" si="11"/>
        <v>84453.20000000001</v>
      </c>
      <c r="R75" s="5">
        <f t="shared" si="9"/>
        <v>147793.09999999998</v>
      </c>
      <c r="S75" s="5">
        <f t="shared" si="12"/>
        <v>31816</v>
      </c>
      <c r="T75" s="5">
        <v>50150</v>
      </c>
      <c r="U75" s="5">
        <v>16717</v>
      </c>
      <c r="V75" s="5"/>
      <c r="W75" s="5">
        <f t="shared" si="13"/>
        <v>5067.192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6">
        <v>871176.4204000001</v>
      </c>
      <c r="AK75" s="5">
        <v>9318</v>
      </c>
      <c r="AL75" s="5">
        <v>160645</v>
      </c>
      <c r="AM75" s="54"/>
    </row>
    <row r="76" spans="1:39" ht="11.25">
      <c r="A76" s="2" t="s">
        <v>59</v>
      </c>
      <c r="B76" s="2" t="s">
        <v>157</v>
      </c>
      <c r="C76" s="2" t="s">
        <v>138</v>
      </c>
      <c r="D76" s="2" t="s">
        <v>7</v>
      </c>
      <c r="E76" s="2" t="s">
        <v>8</v>
      </c>
      <c r="F76" s="3">
        <v>36958</v>
      </c>
      <c r="G76" s="4" t="s">
        <v>153</v>
      </c>
      <c r="H76" s="16">
        <v>30</v>
      </c>
      <c r="I76" s="5">
        <v>30</v>
      </c>
      <c r="J76" s="5"/>
      <c r="K76" s="5">
        <v>9</v>
      </c>
      <c r="L76" s="22">
        <v>0.6004</v>
      </c>
      <c r="M76" s="45">
        <v>0.0981</v>
      </c>
      <c r="N76" s="45">
        <v>0.2</v>
      </c>
      <c r="O76" s="5">
        <f>I76*10018</f>
        <v>300540</v>
      </c>
      <c r="P76" s="5">
        <f t="shared" si="10"/>
        <v>180444.21600000001</v>
      </c>
      <c r="Q76" s="5">
        <f t="shared" si="11"/>
        <v>60108</v>
      </c>
      <c r="R76" s="5">
        <f aca="true" t="shared" si="14" ref="R76:R108">O76*35%</f>
        <v>105189</v>
      </c>
      <c r="S76" s="5">
        <f t="shared" si="12"/>
        <v>23280</v>
      </c>
      <c r="T76" s="5">
        <v>50150</v>
      </c>
      <c r="U76" s="5"/>
      <c r="V76" s="5"/>
      <c r="W76" s="5">
        <f t="shared" si="13"/>
        <v>29482.974000000002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6">
        <v>749194.1900000001</v>
      </c>
      <c r="AK76" s="5">
        <v>4344</v>
      </c>
      <c r="AL76" s="5">
        <v>138152</v>
      </c>
      <c r="AM76" s="54"/>
    </row>
    <row r="77" spans="1:39" ht="11.25">
      <c r="A77" s="2" t="s">
        <v>119</v>
      </c>
      <c r="B77" s="2" t="s">
        <v>157</v>
      </c>
      <c r="C77" s="2" t="s">
        <v>148</v>
      </c>
      <c r="D77" s="2" t="s">
        <v>7</v>
      </c>
      <c r="E77" s="2" t="s">
        <v>8</v>
      </c>
      <c r="F77" s="3">
        <v>36951</v>
      </c>
      <c r="G77" s="4" t="s">
        <v>153</v>
      </c>
      <c r="H77" s="5">
        <v>30</v>
      </c>
      <c r="I77" s="5">
        <v>44</v>
      </c>
      <c r="J77" s="5"/>
      <c r="K77" s="5">
        <v>5</v>
      </c>
      <c r="L77" s="22">
        <v>0.334</v>
      </c>
      <c r="M77" s="45">
        <v>0</v>
      </c>
      <c r="N77" s="45">
        <v>0.2</v>
      </c>
      <c r="O77" s="5">
        <f>I77*10018</f>
        <v>440792</v>
      </c>
      <c r="P77" s="5">
        <f t="shared" si="10"/>
        <v>147224.52800000002</v>
      </c>
      <c r="Q77" s="5">
        <f t="shared" si="11"/>
        <v>88158.40000000001</v>
      </c>
      <c r="R77" s="5">
        <f t="shared" si="14"/>
        <v>154277.19999999998</v>
      </c>
      <c r="S77" s="5">
        <f t="shared" si="12"/>
        <v>34144</v>
      </c>
      <c r="T77" s="5">
        <v>50150</v>
      </c>
      <c r="U77" s="5">
        <v>16717</v>
      </c>
      <c r="V77" s="5"/>
      <c r="W77" s="5">
        <f t="shared" si="13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6">
        <v>931463.128</v>
      </c>
      <c r="AK77" s="5">
        <v>11777</v>
      </c>
      <c r="AL77" s="5">
        <v>171761</v>
      </c>
      <c r="AM77" s="54"/>
    </row>
    <row r="78" spans="1:39" ht="11.25">
      <c r="A78" s="2" t="s">
        <v>60</v>
      </c>
      <c r="B78" s="2" t="s">
        <v>157</v>
      </c>
      <c r="C78" s="2" t="s">
        <v>138</v>
      </c>
      <c r="D78" s="2" t="s">
        <v>7</v>
      </c>
      <c r="E78" s="2" t="s">
        <v>8</v>
      </c>
      <c r="F78" s="3">
        <v>38061</v>
      </c>
      <c r="G78" s="4" t="s">
        <v>153</v>
      </c>
      <c r="H78" s="16">
        <v>30</v>
      </c>
      <c r="I78" s="5">
        <v>6</v>
      </c>
      <c r="J78" s="5">
        <v>35</v>
      </c>
      <c r="K78" s="5">
        <v>3</v>
      </c>
      <c r="L78" s="22">
        <v>0.2008</v>
      </c>
      <c r="M78" s="45">
        <v>0</v>
      </c>
      <c r="N78" s="45">
        <v>0.2</v>
      </c>
      <c r="O78" s="5">
        <f>(I78*10018)+(J78*10542)</f>
        <v>429078</v>
      </c>
      <c r="P78" s="5">
        <f t="shared" si="10"/>
        <v>86158.8624</v>
      </c>
      <c r="Q78" s="5">
        <f t="shared" si="11"/>
        <v>85815.6</v>
      </c>
      <c r="R78" s="5">
        <f t="shared" si="14"/>
        <v>150177.3</v>
      </c>
      <c r="S78" s="5">
        <f t="shared" si="12"/>
        <v>31816</v>
      </c>
      <c r="T78" s="5">
        <v>50150</v>
      </c>
      <c r="U78" s="5">
        <v>16717</v>
      </c>
      <c r="V78" s="5"/>
      <c r="W78" s="5">
        <f t="shared" si="13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6">
        <v>849912.7623999999</v>
      </c>
      <c r="AK78" s="5">
        <v>8434</v>
      </c>
      <c r="AL78" s="5">
        <v>157064</v>
      </c>
      <c r="AM78" s="54"/>
    </row>
    <row r="79" spans="1:39" ht="11.25">
      <c r="A79" s="2" t="s">
        <v>61</v>
      </c>
      <c r="B79" s="2" t="s">
        <v>157</v>
      </c>
      <c r="C79" s="2" t="s">
        <v>138</v>
      </c>
      <c r="D79" s="2" t="s">
        <v>7</v>
      </c>
      <c r="E79" s="2" t="s">
        <v>8</v>
      </c>
      <c r="F79" s="3">
        <v>37319</v>
      </c>
      <c r="G79" s="4" t="s">
        <v>153</v>
      </c>
      <c r="H79" s="5">
        <v>30</v>
      </c>
      <c r="I79" s="5">
        <v>44</v>
      </c>
      <c r="J79" s="5"/>
      <c r="K79" s="5">
        <v>4</v>
      </c>
      <c r="L79" s="22">
        <v>0.2674</v>
      </c>
      <c r="M79" s="45">
        <v>0</v>
      </c>
      <c r="N79" s="45">
        <v>0.2</v>
      </c>
      <c r="O79" s="5">
        <f>I79*10018</f>
        <v>440792</v>
      </c>
      <c r="P79" s="5">
        <f t="shared" si="10"/>
        <v>117867.78080000001</v>
      </c>
      <c r="Q79" s="5">
        <f t="shared" si="11"/>
        <v>88158.40000000001</v>
      </c>
      <c r="R79" s="5">
        <f t="shared" si="14"/>
        <v>154277.19999999998</v>
      </c>
      <c r="S79" s="5">
        <f t="shared" si="12"/>
        <v>34144</v>
      </c>
      <c r="T79" s="5">
        <v>50150</v>
      </c>
      <c r="U79" s="5">
        <v>16717</v>
      </c>
      <c r="V79" s="5"/>
      <c r="W79" s="5">
        <f t="shared" si="13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6">
        <v>902106.3808</v>
      </c>
      <c r="AK79" s="5">
        <v>9898</v>
      </c>
      <c r="AL79" s="5">
        <v>179976</v>
      </c>
      <c r="AM79" s="54"/>
    </row>
    <row r="80" spans="1:39" ht="11.25">
      <c r="A80" s="2" t="s">
        <v>62</v>
      </c>
      <c r="B80" s="2" t="s">
        <v>157</v>
      </c>
      <c r="C80" s="2" t="s">
        <v>138</v>
      </c>
      <c r="D80" s="2" t="s">
        <v>7</v>
      </c>
      <c r="E80" s="2" t="s">
        <v>8</v>
      </c>
      <c r="F80" s="3">
        <v>35125</v>
      </c>
      <c r="G80" s="4" t="s">
        <v>153</v>
      </c>
      <c r="H80" s="16">
        <v>30</v>
      </c>
      <c r="I80" s="5">
        <v>44</v>
      </c>
      <c r="J80" s="5"/>
      <c r="K80" s="5">
        <v>9</v>
      </c>
      <c r="L80" s="22">
        <v>0.667</v>
      </c>
      <c r="M80" s="45">
        <v>0.1588</v>
      </c>
      <c r="N80" s="45">
        <v>0.2</v>
      </c>
      <c r="O80" s="5">
        <f>I80*10018</f>
        <v>440792</v>
      </c>
      <c r="P80" s="5">
        <f t="shared" si="10"/>
        <v>294008.264</v>
      </c>
      <c r="Q80" s="5">
        <f t="shared" si="11"/>
        <v>88158.40000000001</v>
      </c>
      <c r="R80" s="5">
        <f t="shared" si="14"/>
        <v>154277.19999999998</v>
      </c>
      <c r="S80" s="5">
        <f t="shared" si="12"/>
        <v>34144</v>
      </c>
      <c r="T80" s="5">
        <v>50150</v>
      </c>
      <c r="U80" s="5"/>
      <c r="V80" s="5"/>
      <c r="W80" s="5">
        <f t="shared" si="13"/>
        <v>69997.7696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6">
        <v>1131527.6336</v>
      </c>
      <c r="AK80" s="5">
        <v>19913</v>
      </c>
      <c r="AL80" s="5">
        <v>209106</v>
      </c>
      <c r="AM80" s="54"/>
    </row>
    <row r="81" spans="1:39" ht="11.25">
      <c r="A81" s="2" t="s">
        <v>90</v>
      </c>
      <c r="B81" s="2" t="s">
        <v>157</v>
      </c>
      <c r="C81" s="2" t="s">
        <v>140</v>
      </c>
      <c r="D81" s="2" t="s">
        <v>7</v>
      </c>
      <c r="E81" s="2" t="s">
        <v>8</v>
      </c>
      <c r="F81" s="3">
        <v>35858</v>
      </c>
      <c r="G81" s="4" t="s">
        <v>153</v>
      </c>
      <c r="H81" s="5">
        <v>30</v>
      </c>
      <c r="I81" s="5"/>
      <c r="J81" s="5">
        <v>44</v>
      </c>
      <c r="K81" s="5">
        <v>12</v>
      </c>
      <c r="L81" s="22">
        <v>0.8002</v>
      </c>
      <c r="M81" s="45">
        <v>0.2471</v>
      </c>
      <c r="N81" s="45">
        <v>0.2</v>
      </c>
      <c r="O81" s="5">
        <f>J81*10542</f>
        <v>463848</v>
      </c>
      <c r="P81" s="5">
        <f t="shared" si="10"/>
        <v>371171.1696</v>
      </c>
      <c r="Q81" s="5">
        <f t="shared" si="11"/>
        <v>92769.6</v>
      </c>
      <c r="R81" s="5">
        <f t="shared" si="14"/>
        <v>162346.8</v>
      </c>
      <c r="S81" s="5">
        <f t="shared" si="12"/>
        <v>34144</v>
      </c>
      <c r="T81" s="5">
        <v>50150</v>
      </c>
      <c r="U81" s="5">
        <v>16717</v>
      </c>
      <c r="V81" s="5"/>
      <c r="W81" s="5">
        <f t="shared" si="13"/>
        <v>114616.84079999999</v>
      </c>
      <c r="X81" s="5"/>
      <c r="Y81" s="5">
        <v>63252</v>
      </c>
      <c r="Z81" s="5">
        <v>56640</v>
      </c>
      <c r="AA81" s="5"/>
      <c r="AB81" s="5"/>
      <c r="AC81" s="5"/>
      <c r="AD81" s="5"/>
      <c r="AE81" s="5"/>
      <c r="AF81" s="5"/>
      <c r="AG81" s="5"/>
      <c r="AH81" s="5"/>
      <c r="AI81" s="5"/>
      <c r="AJ81" s="16">
        <v>1425655.4104</v>
      </c>
      <c r="AK81" s="5">
        <v>31902</v>
      </c>
      <c r="AL81" s="5">
        <v>263461</v>
      </c>
      <c r="AM81" s="54"/>
    </row>
    <row r="82" spans="1:39" ht="11.25">
      <c r="A82" s="2" t="s">
        <v>28</v>
      </c>
      <c r="B82" s="2" t="s">
        <v>157</v>
      </c>
      <c r="C82" s="2" t="s">
        <v>134</v>
      </c>
      <c r="D82" s="2" t="s">
        <v>12</v>
      </c>
      <c r="E82" s="2" t="s">
        <v>8</v>
      </c>
      <c r="F82" s="7">
        <v>40245</v>
      </c>
      <c r="G82" s="6">
        <v>40968</v>
      </c>
      <c r="H82" s="16">
        <v>30</v>
      </c>
      <c r="I82" s="5">
        <v>22</v>
      </c>
      <c r="J82" s="5">
        <v>20</v>
      </c>
      <c r="K82" s="5">
        <v>5</v>
      </c>
      <c r="L82" s="22">
        <v>0.334</v>
      </c>
      <c r="M82" s="45">
        <v>0</v>
      </c>
      <c r="N82" s="45">
        <v>0.2</v>
      </c>
      <c r="O82" s="5">
        <f>(I82*10018)+(J82*10542)</f>
        <v>431236</v>
      </c>
      <c r="P82" s="5">
        <f t="shared" si="10"/>
        <v>144032.82400000002</v>
      </c>
      <c r="Q82" s="5">
        <f t="shared" si="11"/>
        <v>86247.20000000001</v>
      </c>
      <c r="R82" s="5">
        <f t="shared" si="14"/>
        <v>150932.59999999998</v>
      </c>
      <c r="S82" s="5">
        <f t="shared" si="12"/>
        <v>32592</v>
      </c>
      <c r="T82" s="5">
        <v>50150</v>
      </c>
      <c r="U82" s="5">
        <v>16717</v>
      </c>
      <c r="V82" s="5"/>
      <c r="W82" s="5">
        <f t="shared" si="13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>
        <v>295512</v>
      </c>
      <c r="AJ82" s="16">
        <v>1207419.6239999998</v>
      </c>
      <c r="AK82" s="5">
        <v>23030</v>
      </c>
      <c r="AL82" s="5">
        <v>222648</v>
      </c>
      <c r="AM82" s="54"/>
    </row>
    <row r="83" spans="1:39" ht="11.25">
      <c r="A83" s="2" t="s">
        <v>91</v>
      </c>
      <c r="B83" s="2" t="s">
        <v>157</v>
      </c>
      <c r="C83" s="2" t="s">
        <v>140</v>
      </c>
      <c r="D83" s="2" t="s">
        <v>7</v>
      </c>
      <c r="E83" s="2" t="s">
        <v>8</v>
      </c>
      <c r="F83" s="3">
        <v>32608</v>
      </c>
      <c r="G83" s="4" t="s">
        <v>153</v>
      </c>
      <c r="H83" s="5">
        <v>30</v>
      </c>
      <c r="I83" s="5"/>
      <c r="J83" s="5">
        <v>40</v>
      </c>
      <c r="K83" s="5">
        <v>11</v>
      </c>
      <c r="L83" s="22">
        <v>0.7336</v>
      </c>
      <c r="M83" s="45">
        <v>0.3916</v>
      </c>
      <c r="N83" s="45">
        <v>0.2</v>
      </c>
      <c r="O83" s="5">
        <f>J83*10542</f>
        <v>421680</v>
      </c>
      <c r="P83" s="5">
        <f t="shared" si="10"/>
        <v>309344.44800000003</v>
      </c>
      <c r="Q83" s="5">
        <f t="shared" si="11"/>
        <v>84336</v>
      </c>
      <c r="R83" s="5">
        <f t="shared" si="14"/>
        <v>147588</v>
      </c>
      <c r="S83" s="5">
        <f t="shared" si="12"/>
        <v>31040</v>
      </c>
      <c r="T83" s="5">
        <v>50150</v>
      </c>
      <c r="U83" s="5">
        <v>16717</v>
      </c>
      <c r="V83" s="5"/>
      <c r="W83" s="5">
        <f t="shared" si="13"/>
        <v>165129.888</v>
      </c>
      <c r="X83" s="5"/>
      <c r="Y83" s="5"/>
      <c r="Z83" s="5">
        <v>83831</v>
      </c>
      <c r="AA83" s="5">
        <v>523</v>
      </c>
      <c r="AB83" s="5"/>
      <c r="AC83" s="5"/>
      <c r="AD83" s="5"/>
      <c r="AE83" s="5"/>
      <c r="AF83" s="5"/>
      <c r="AG83" s="5"/>
      <c r="AH83" s="5"/>
      <c r="AI83" s="5"/>
      <c r="AJ83" s="16">
        <v>1310339.3360000001</v>
      </c>
      <c r="AK83" s="5">
        <v>26656</v>
      </c>
      <c r="AL83" s="5">
        <v>255319</v>
      </c>
      <c r="AM83" s="54"/>
    </row>
    <row r="84" spans="1:39" ht="11.25">
      <c r="A84" s="2" t="s">
        <v>112</v>
      </c>
      <c r="B84" s="2" t="s">
        <v>157</v>
      </c>
      <c r="C84" s="2" t="s">
        <v>113</v>
      </c>
      <c r="D84" s="2" t="s">
        <v>12</v>
      </c>
      <c r="E84" s="2" t="s">
        <v>8</v>
      </c>
      <c r="F84" s="7">
        <v>39190</v>
      </c>
      <c r="G84" s="6">
        <v>40968</v>
      </c>
      <c r="H84" s="16">
        <v>30</v>
      </c>
      <c r="I84" s="5">
        <v>44</v>
      </c>
      <c r="J84" s="5"/>
      <c r="K84" s="5">
        <v>3</v>
      </c>
      <c r="L84" s="22">
        <v>0.2008</v>
      </c>
      <c r="M84" s="45">
        <v>0</v>
      </c>
      <c r="N84" s="45">
        <v>0.25</v>
      </c>
      <c r="O84" s="5">
        <f>I84*10018</f>
        <v>440792</v>
      </c>
      <c r="P84" s="5">
        <f t="shared" si="10"/>
        <v>88511.03360000001</v>
      </c>
      <c r="Q84" s="5">
        <f t="shared" si="11"/>
        <v>110198</v>
      </c>
      <c r="R84" s="5">
        <f>O84*40%</f>
        <v>176316.80000000002</v>
      </c>
      <c r="S84" s="5">
        <f t="shared" si="12"/>
        <v>34144</v>
      </c>
      <c r="T84" s="5"/>
      <c r="U84" s="5"/>
      <c r="V84" s="5"/>
      <c r="W84" s="5">
        <f t="shared" si="13"/>
        <v>0</v>
      </c>
      <c r="X84" s="5">
        <v>87537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6">
        <v>937498.8336</v>
      </c>
      <c r="AK84" s="5">
        <v>11703</v>
      </c>
      <c r="AL84" s="5">
        <v>179270</v>
      </c>
      <c r="AM84" s="54"/>
    </row>
    <row r="85" spans="1:39" ht="11.25">
      <c r="A85" s="2" t="s">
        <v>92</v>
      </c>
      <c r="B85" s="2" t="s">
        <v>157</v>
      </c>
      <c r="C85" s="2" t="s">
        <v>140</v>
      </c>
      <c r="D85" s="2" t="s">
        <v>12</v>
      </c>
      <c r="E85" s="2" t="s">
        <v>8</v>
      </c>
      <c r="F85" s="7">
        <v>40322</v>
      </c>
      <c r="G85" s="6">
        <v>40968</v>
      </c>
      <c r="H85" s="5">
        <v>30</v>
      </c>
      <c r="I85" s="5"/>
      <c r="J85" s="5">
        <v>44</v>
      </c>
      <c r="K85" s="5">
        <v>2</v>
      </c>
      <c r="L85" s="22">
        <v>0.1342</v>
      </c>
      <c r="M85" s="45">
        <v>0.024</v>
      </c>
      <c r="N85" s="45">
        <v>0.2</v>
      </c>
      <c r="O85" s="5">
        <f>J85*10542</f>
        <v>463848</v>
      </c>
      <c r="P85" s="5">
        <f t="shared" si="10"/>
        <v>62248.401600000005</v>
      </c>
      <c r="Q85" s="5">
        <f t="shared" si="11"/>
        <v>92769.6</v>
      </c>
      <c r="R85" s="5">
        <f t="shared" si="14"/>
        <v>162346.8</v>
      </c>
      <c r="S85" s="5">
        <f t="shared" si="12"/>
        <v>34144</v>
      </c>
      <c r="T85" s="5">
        <v>50150</v>
      </c>
      <c r="U85" s="5"/>
      <c r="V85" s="5"/>
      <c r="W85" s="5">
        <f t="shared" si="13"/>
        <v>11132.352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6">
        <v>876639.1535999998</v>
      </c>
      <c r="AK85" s="5">
        <v>9497</v>
      </c>
      <c r="AL85" s="5">
        <v>162529</v>
      </c>
      <c r="AM85" s="54"/>
    </row>
    <row r="86" spans="1:39" ht="11.25">
      <c r="A86" s="2" t="s">
        <v>120</v>
      </c>
      <c r="B86" s="2" t="s">
        <v>157</v>
      </c>
      <c r="C86" s="2" t="s">
        <v>148</v>
      </c>
      <c r="D86" s="2" t="s">
        <v>12</v>
      </c>
      <c r="E86" s="2" t="s">
        <v>8</v>
      </c>
      <c r="F86" s="7">
        <v>40616</v>
      </c>
      <c r="G86" s="6">
        <v>40968</v>
      </c>
      <c r="H86" s="16">
        <v>30</v>
      </c>
      <c r="I86" s="5">
        <v>20</v>
      </c>
      <c r="J86" s="5"/>
      <c r="K86" s="5">
        <v>0</v>
      </c>
      <c r="L86" s="22">
        <v>0</v>
      </c>
      <c r="M86" s="45">
        <v>0</v>
      </c>
      <c r="N86" s="45">
        <v>0.2</v>
      </c>
      <c r="O86" s="5">
        <f>I86*10018</f>
        <v>200360</v>
      </c>
      <c r="P86" s="5">
        <f t="shared" si="10"/>
        <v>0</v>
      </c>
      <c r="Q86" s="5">
        <v>45081</v>
      </c>
      <c r="R86" s="5">
        <f t="shared" si="14"/>
        <v>70126</v>
      </c>
      <c r="S86" s="5">
        <f t="shared" si="12"/>
        <v>15520</v>
      </c>
      <c r="T86" s="5"/>
      <c r="U86" s="5"/>
      <c r="V86" s="5"/>
      <c r="W86" s="5">
        <f t="shared" si="13"/>
        <v>0</v>
      </c>
      <c r="X86" s="5"/>
      <c r="Y86" s="5"/>
      <c r="Z86" s="5"/>
      <c r="AA86" s="5"/>
      <c r="AB86" s="5"/>
      <c r="AC86" s="5"/>
      <c r="AD86" s="5"/>
      <c r="AE86" s="5">
        <v>15802</v>
      </c>
      <c r="AF86" s="5"/>
      <c r="AG86" s="5"/>
      <c r="AH86" s="5"/>
      <c r="AI86" s="5"/>
      <c r="AJ86" s="16">
        <v>346889</v>
      </c>
      <c r="AK86" s="4"/>
      <c r="AL86" s="5">
        <v>63689</v>
      </c>
      <c r="AM86" s="54"/>
    </row>
    <row r="87" spans="1:39" ht="11.25">
      <c r="A87" s="2" t="s">
        <v>93</v>
      </c>
      <c r="B87" s="2" t="s">
        <v>157</v>
      </c>
      <c r="C87" s="2" t="s">
        <v>140</v>
      </c>
      <c r="D87" s="2" t="s">
        <v>12</v>
      </c>
      <c r="E87" s="2" t="s">
        <v>8</v>
      </c>
      <c r="F87" s="7">
        <v>40238</v>
      </c>
      <c r="G87" s="6">
        <v>40968</v>
      </c>
      <c r="H87" s="5">
        <v>30</v>
      </c>
      <c r="I87" s="5"/>
      <c r="J87" s="5">
        <v>44</v>
      </c>
      <c r="K87" s="5">
        <v>1</v>
      </c>
      <c r="L87" s="22">
        <v>0.0676</v>
      </c>
      <c r="M87" s="45">
        <v>0</v>
      </c>
      <c r="N87" s="45">
        <v>0.2</v>
      </c>
      <c r="O87" s="5">
        <f>J87*10542</f>
        <v>463848</v>
      </c>
      <c r="P87" s="5">
        <f t="shared" si="10"/>
        <v>31356.124799999998</v>
      </c>
      <c r="Q87" s="5">
        <f t="shared" si="11"/>
        <v>92769.6</v>
      </c>
      <c r="R87" s="5">
        <f t="shared" si="14"/>
        <v>162346.8</v>
      </c>
      <c r="S87" s="5">
        <f t="shared" si="12"/>
        <v>34144</v>
      </c>
      <c r="T87" s="5">
        <v>50150</v>
      </c>
      <c r="U87" s="5"/>
      <c r="V87" s="5"/>
      <c r="W87" s="5">
        <f t="shared" si="13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6">
        <v>834614.5248</v>
      </c>
      <c r="AK87" s="5">
        <v>7861</v>
      </c>
      <c r="AL87" s="5">
        <v>153235</v>
      </c>
      <c r="AM87" s="54"/>
    </row>
    <row r="88" spans="1:39" ht="11.25">
      <c r="A88" s="2" t="s">
        <v>9</v>
      </c>
      <c r="B88" s="2" t="s">
        <v>157</v>
      </c>
      <c r="C88" s="2" t="s">
        <v>6</v>
      </c>
      <c r="D88" s="2" t="s">
        <v>7</v>
      </c>
      <c r="E88" s="2" t="s">
        <v>152</v>
      </c>
      <c r="F88" s="7">
        <v>40518</v>
      </c>
      <c r="G88" s="4" t="s">
        <v>153</v>
      </c>
      <c r="H88" s="16">
        <v>30</v>
      </c>
      <c r="I88" s="5"/>
      <c r="J88" s="5">
        <v>44</v>
      </c>
      <c r="K88" s="5">
        <v>13</v>
      </c>
      <c r="L88" s="22">
        <v>0.8668</v>
      </c>
      <c r="M88" s="22">
        <v>0.2578</v>
      </c>
      <c r="N88" s="22">
        <v>0</v>
      </c>
      <c r="O88" s="5">
        <f>J88*10542</f>
        <v>463848</v>
      </c>
      <c r="P88" s="5">
        <f t="shared" si="10"/>
        <v>402063.4464</v>
      </c>
      <c r="Q88" s="5">
        <f t="shared" si="11"/>
        <v>0</v>
      </c>
      <c r="R88" s="5">
        <f t="shared" si="14"/>
        <v>162346.8</v>
      </c>
      <c r="S88" s="5">
        <f t="shared" si="12"/>
        <v>34144</v>
      </c>
      <c r="T88" s="5"/>
      <c r="U88" s="5">
        <f>U87</f>
        <v>0</v>
      </c>
      <c r="V88" s="5"/>
      <c r="W88" s="5">
        <f t="shared" si="13"/>
        <v>119580.01439999999</v>
      </c>
      <c r="X88" s="40"/>
      <c r="Y88" s="40"/>
      <c r="Z88" s="40"/>
      <c r="AA88" s="40"/>
      <c r="AB88" s="40"/>
      <c r="AC88" s="5">
        <v>256044</v>
      </c>
      <c r="AD88" s="5"/>
      <c r="AE88" s="5">
        <v>457551</v>
      </c>
      <c r="AF88" s="5"/>
      <c r="AG88" s="5"/>
      <c r="AH88" s="5"/>
      <c r="AI88" s="5"/>
      <c r="AJ88" s="16">
        <v>1895577.2608</v>
      </c>
      <c r="AK88" s="5">
        <v>78192</v>
      </c>
      <c r="AL88" s="5">
        <v>278636</v>
      </c>
      <c r="AM88" s="54"/>
    </row>
    <row r="89" spans="1:39" ht="11.25">
      <c r="A89" s="2" t="s">
        <v>63</v>
      </c>
      <c r="B89" s="2" t="s">
        <v>157</v>
      </c>
      <c r="C89" s="2" t="s">
        <v>138</v>
      </c>
      <c r="D89" s="2" t="s">
        <v>7</v>
      </c>
      <c r="E89" s="2" t="s">
        <v>8</v>
      </c>
      <c r="F89" s="3">
        <v>37705</v>
      </c>
      <c r="G89" s="4" t="s">
        <v>153</v>
      </c>
      <c r="H89" s="5">
        <v>30</v>
      </c>
      <c r="I89" s="5">
        <v>6</v>
      </c>
      <c r="J89" s="5">
        <v>38</v>
      </c>
      <c r="K89" s="5">
        <v>4</v>
      </c>
      <c r="L89" s="22">
        <v>0.2674</v>
      </c>
      <c r="M89" s="45">
        <v>0</v>
      </c>
      <c r="N89" s="45">
        <v>0.2</v>
      </c>
      <c r="O89" s="5">
        <f>(I89*10018)+(J89*10542)</f>
        <v>460704</v>
      </c>
      <c r="P89" s="5">
        <f t="shared" si="10"/>
        <v>123192.24960000001</v>
      </c>
      <c r="Q89" s="5">
        <f t="shared" si="11"/>
        <v>92140.8</v>
      </c>
      <c r="R89" s="5">
        <f t="shared" si="14"/>
        <v>161246.4</v>
      </c>
      <c r="S89" s="5">
        <f t="shared" si="12"/>
        <v>34144</v>
      </c>
      <c r="T89" s="5">
        <v>50150</v>
      </c>
      <c r="U89" s="5">
        <v>16717</v>
      </c>
      <c r="V89" s="5"/>
      <c r="W89" s="5">
        <f t="shared" si="13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6">
        <v>938294.4496</v>
      </c>
      <c r="AK89" s="5">
        <v>10972</v>
      </c>
      <c r="AL89" s="5">
        <v>194684</v>
      </c>
      <c r="AM89" s="54"/>
    </row>
    <row r="90" spans="1:39" ht="11.25">
      <c r="A90" s="2" t="s">
        <v>102</v>
      </c>
      <c r="B90" s="2" t="s">
        <v>157</v>
      </c>
      <c r="C90" s="2" t="s">
        <v>143</v>
      </c>
      <c r="D90" s="2" t="s">
        <v>7</v>
      </c>
      <c r="E90" s="2" t="s">
        <v>8</v>
      </c>
      <c r="F90" s="3">
        <v>30256</v>
      </c>
      <c r="G90" s="4" t="s">
        <v>153</v>
      </c>
      <c r="H90" s="16">
        <v>30</v>
      </c>
      <c r="I90" s="5">
        <v>44</v>
      </c>
      <c r="J90" s="5"/>
      <c r="K90" s="5">
        <v>15</v>
      </c>
      <c r="L90" s="45">
        <v>1</v>
      </c>
      <c r="M90" s="45">
        <v>0.4</v>
      </c>
      <c r="N90" s="45">
        <v>0.2</v>
      </c>
      <c r="O90" s="5">
        <f aca="true" t="shared" si="15" ref="O90:O97">I90*10018</f>
        <v>440792</v>
      </c>
      <c r="P90" s="5">
        <f t="shared" si="10"/>
        <v>440792</v>
      </c>
      <c r="Q90" s="5">
        <f t="shared" si="11"/>
        <v>88158.40000000001</v>
      </c>
      <c r="R90" s="5">
        <f t="shared" si="14"/>
        <v>154277.19999999998</v>
      </c>
      <c r="S90" s="5">
        <f t="shared" si="12"/>
        <v>34144</v>
      </c>
      <c r="T90" s="5">
        <v>50150</v>
      </c>
      <c r="U90" s="5"/>
      <c r="V90" s="5">
        <v>7871</v>
      </c>
      <c r="W90" s="5">
        <f t="shared" si="13"/>
        <v>176316.80000000002</v>
      </c>
      <c r="X90" s="5">
        <v>87537</v>
      </c>
      <c r="Y90" s="5"/>
      <c r="Z90" s="5"/>
      <c r="AA90" s="5"/>
      <c r="AB90" s="5">
        <v>39723</v>
      </c>
      <c r="AC90" s="5"/>
      <c r="AD90" s="5"/>
      <c r="AE90" s="5"/>
      <c r="AF90" s="5"/>
      <c r="AG90" s="5"/>
      <c r="AH90" s="5"/>
      <c r="AI90" s="5"/>
      <c r="AJ90" s="16">
        <v>1519761.4000000001</v>
      </c>
      <c r="AK90" s="5">
        <v>40434</v>
      </c>
      <c r="AL90" s="5">
        <v>270933</v>
      </c>
      <c r="AM90" s="54"/>
    </row>
    <row r="91" spans="1:39" ht="11.25">
      <c r="A91" s="2" t="s">
        <v>103</v>
      </c>
      <c r="B91" s="2" t="s">
        <v>157</v>
      </c>
      <c r="C91" s="2" t="s">
        <v>143</v>
      </c>
      <c r="D91" s="2" t="s">
        <v>7</v>
      </c>
      <c r="E91" s="2" t="s">
        <v>8</v>
      </c>
      <c r="F91" s="3">
        <v>35639</v>
      </c>
      <c r="G91" s="4" t="s">
        <v>153</v>
      </c>
      <c r="H91" s="5">
        <v>30</v>
      </c>
      <c r="I91" s="5">
        <v>44</v>
      </c>
      <c r="J91" s="5"/>
      <c r="K91" s="5">
        <v>8</v>
      </c>
      <c r="L91" s="22">
        <v>0.5338</v>
      </c>
      <c r="M91" s="45">
        <v>0.2877</v>
      </c>
      <c r="N91" s="45">
        <v>0.2</v>
      </c>
      <c r="O91" s="5">
        <f t="shared" si="15"/>
        <v>440792</v>
      </c>
      <c r="P91" s="5">
        <f t="shared" si="10"/>
        <v>235294.76960000003</v>
      </c>
      <c r="Q91" s="5">
        <f t="shared" si="11"/>
        <v>88158.40000000001</v>
      </c>
      <c r="R91" s="5">
        <f t="shared" si="14"/>
        <v>154277.19999999998</v>
      </c>
      <c r="S91" s="5">
        <f t="shared" si="12"/>
        <v>34144</v>
      </c>
      <c r="T91" s="5">
        <v>50150</v>
      </c>
      <c r="U91" s="5"/>
      <c r="V91" s="5"/>
      <c r="W91" s="5">
        <f t="shared" si="13"/>
        <v>126815.85840000001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6">
        <v>1129632.228</v>
      </c>
      <c r="AK91" s="5">
        <v>19903</v>
      </c>
      <c r="AL91" s="5">
        <v>207400</v>
      </c>
      <c r="AM91" s="54"/>
    </row>
    <row r="92" spans="1:39" ht="11.25">
      <c r="A92" s="2" t="s">
        <v>189</v>
      </c>
      <c r="B92" s="2" t="s">
        <v>157</v>
      </c>
      <c r="C92" s="2" t="s">
        <v>194</v>
      </c>
      <c r="D92" s="2" t="s">
        <v>12</v>
      </c>
      <c r="E92" s="2" t="s">
        <v>8</v>
      </c>
      <c r="F92" s="3">
        <v>40765</v>
      </c>
      <c r="G92" s="6">
        <v>40908</v>
      </c>
      <c r="H92" s="16">
        <v>30</v>
      </c>
      <c r="I92" s="5">
        <v>16</v>
      </c>
      <c r="J92" s="5"/>
      <c r="K92" s="5">
        <v>0</v>
      </c>
      <c r="L92" s="22">
        <v>0</v>
      </c>
      <c r="M92" s="45">
        <v>0</v>
      </c>
      <c r="N92" s="45">
        <v>0.25</v>
      </c>
      <c r="O92" s="5">
        <v>160288</v>
      </c>
      <c r="P92" s="5">
        <f>O92*L92</f>
        <v>0</v>
      </c>
      <c r="Q92" s="5">
        <v>39070</v>
      </c>
      <c r="R92" s="5">
        <v>56102</v>
      </c>
      <c r="S92" s="5">
        <v>12416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6">
        <v>267876</v>
      </c>
      <c r="AK92" s="4"/>
      <c r="AL92" s="5">
        <v>48592</v>
      </c>
      <c r="AM92" s="54"/>
    </row>
    <row r="93" spans="1:39" ht="11.25">
      <c r="A93" s="2" t="s">
        <v>48</v>
      </c>
      <c r="B93" s="2" t="s">
        <v>157</v>
      </c>
      <c r="C93" s="2" t="s">
        <v>136</v>
      </c>
      <c r="D93" s="2" t="s">
        <v>7</v>
      </c>
      <c r="E93" s="2" t="s">
        <v>8</v>
      </c>
      <c r="F93" s="3">
        <v>32125</v>
      </c>
      <c r="G93" s="4" t="s">
        <v>153</v>
      </c>
      <c r="H93" s="5">
        <v>30</v>
      </c>
      <c r="I93" s="5">
        <v>44</v>
      </c>
      <c r="J93" s="5"/>
      <c r="K93" s="5">
        <v>11</v>
      </c>
      <c r="L93" s="22">
        <v>0.7336</v>
      </c>
      <c r="M93" s="45">
        <v>0.4</v>
      </c>
      <c r="N93" s="45">
        <v>0.2</v>
      </c>
      <c r="O93" s="5">
        <f t="shared" si="15"/>
        <v>440792</v>
      </c>
      <c r="P93" s="5">
        <f t="shared" si="10"/>
        <v>323365.0112</v>
      </c>
      <c r="Q93" s="5">
        <f t="shared" si="11"/>
        <v>88158.40000000001</v>
      </c>
      <c r="R93" s="5">
        <f t="shared" si="14"/>
        <v>154277.19999999998</v>
      </c>
      <c r="S93" s="5">
        <f t="shared" si="12"/>
        <v>34144</v>
      </c>
      <c r="T93" s="5"/>
      <c r="U93" s="5"/>
      <c r="V93" s="5"/>
      <c r="W93" s="5">
        <f t="shared" si="13"/>
        <v>176316.80000000002</v>
      </c>
      <c r="X93" s="5">
        <v>87537</v>
      </c>
      <c r="Y93" s="5"/>
      <c r="Z93" s="5">
        <v>25457</v>
      </c>
      <c r="AA93" s="5"/>
      <c r="AB93" s="5"/>
      <c r="AC93" s="5"/>
      <c r="AD93" s="5"/>
      <c r="AE93" s="5"/>
      <c r="AF93" s="5"/>
      <c r="AG93" s="5"/>
      <c r="AH93" s="5"/>
      <c r="AI93" s="5"/>
      <c r="AJ93" s="16">
        <v>1330047.4112</v>
      </c>
      <c r="AK93" s="5">
        <v>28005</v>
      </c>
      <c r="AL93" s="5">
        <v>245792</v>
      </c>
      <c r="AM93" s="54"/>
    </row>
    <row r="94" spans="1:39" ht="11.25">
      <c r="A94" s="2" t="s">
        <v>105</v>
      </c>
      <c r="B94" s="2" t="s">
        <v>157</v>
      </c>
      <c r="C94" s="2" t="s">
        <v>144</v>
      </c>
      <c r="D94" s="2" t="s">
        <v>7</v>
      </c>
      <c r="E94" s="2" t="s">
        <v>8</v>
      </c>
      <c r="F94" s="3">
        <v>30256</v>
      </c>
      <c r="G94" s="4" t="s">
        <v>153</v>
      </c>
      <c r="H94" s="16">
        <v>30</v>
      </c>
      <c r="I94" s="5">
        <v>44</v>
      </c>
      <c r="J94" s="5"/>
      <c r="K94" s="5">
        <v>15</v>
      </c>
      <c r="L94" s="45">
        <v>1</v>
      </c>
      <c r="M94" s="45">
        <v>0.4</v>
      </c>
      <c r="N94" s="45">
        <v>0.25</v>
      </c>
      <c r="O94" s="5">
        <v>440792</v>
      </c>
      <c r="P94" s="5">
        <f t="shared" si="10"/>
        <v>440792</v>
      </c>
      <c r="Q94" s="5">
        <f t="shared" si="11"/>
        <v>110198</v>
      </c>
      <c r="R94" s="5">
        <f t="shared" si="14"/>
        <v>154277.19999999998</v>
      </c>
      <c r="S94" s="5">
        <v>34144</v>
      </c>
      <c r="T94" s="5">
        <v>50150</v>
      </c>
      <c r="U94" s="5"/>
      <c r="V94" s="5">
        <v>4527</v>
      </c>
      <c r="W94" s="5">
        <f t="shared" si="13"/>
        <v>176316.80000000002</v>
      </c>
      <c r="X94" s="5"/>
      <c r="Y94" s="5">
        <v>44079</v>
      </c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6">
        <v>1455276</v>
      </c>
      <c r="AK94" s="5">
        <v>34244</v>
      </c>
      <c r="AL94" s="5">
        <v>268353</v>
      </c>
      <c r="AM94" s="54"/>
    </row>
    <row r="95" spans="1:39" ht="11.25">
      <c r="A95" s="2" t="s">
        <v>42</v>
      </c>
      <c r="B95" s="2" t="s">
        <v>157</v>
      </c>
      <c r="C95" s="2" t="s">
        <v>39</v>
      </c>
      <c r="D95" s="2" t="s">
        <v>7</v>
      </c>
      <c r="E95" s="2" t="s">
        <v>8</v>
      </c>
      <c r="F95" s="3">
        <v>30256</v>
      </c>
      <c r="G95" s="4" t="s">
        <v>153</v>
      </c>
      <c r="H95" s="5">
        <v>30</v>
      </c>
      <c r="I95" s="5">
        <v>40</v>
      </c>
      <c r="J95" s="5"/>
      <c r="K95" s="5">
        <v>15</v>
      </c>
      <c r="L95" s="45">
        <v>1</v>
      </c>
      <c r="M95" s="45">
        <v>0.1305</v>
      </c>
      <c r="N95" s="45">
        <v>0.25</v>
      </c>
      <c r="O95" s="5">
        <f t="shared" si="15"/>
        <v>400720</v>
      </c>
      <c r="P95" s="5">
        <f t="shared" si="10"/>
        <v>400720</v>
      </c>
      <c r="Q95" s="5">
        <f t="shared" si="11"/>
        <v>100180</v>
      </c>
      <c r="R95" s="5">
        <f t="shared" si="14"/>
        <v>140252</v>
      </c>
      <c r="S95" s="5">
        <f t="shared" si="12"/>
        <v>31040</v>
      </c>
      <c r="T95" s="5">
        <v>50150</v>
      </c>
      <c r="U95" s="5">
        <v>16717</v>
      </c>
      <c r="V95" s="5">
        <v>4527</v>
      </c>
      <c r="W95" s="5">
        <f t="shared" si="13"/>
        <v>52293.96</v>
      </c>
      <c r="X95" s="5"/>
      <c r="Y95" s="5"/>
      <c r="Z95" s="5">
        <v>21711</v>
      </c>
      <c r="AA95" s="5"/>
      <c r="AB95" s="5">
        <v>24415</v>
      </c>
      <c r="AC95" s="5"/>
      <c r="AD95" s="5"/>
      <c r="AE95" s="5"/>
      <c r="AF95" s="5"/>
      <c r="AG95" s="5"/>
      <c r="AH95" s="5"/>
      <c r="AI95" s="5"/>
      <c r="AJ95" s="16">
        <v>1242725.96</v>
      </c>
      <c r="AK95" s="5">
        <v>24410</v>
      </c>
      <c r="AL95" s="5">
        <v>230355</v>
      </c>
      <c r="AM95" s="54"/>
    </row>
    <row r="96" spans="1:39" ht="11.25">
      <c r="A96" s="2" t="s">
        <v>29</v>
      </c>
      <c r="B96" s="2" t="s">
        <v>157</v>
      </c>
      <c r="C96" s="2" t="s">
        <v>134</v>
      </c>
      <c r="D96" s="2" t="s">
        <v>7</v>
      </c>
      <c r="E96" s="2" t="s">
        <v>8</v>
      </c>
      <c r="F96" s="3">
        <v>30834</v>
      </c>
      <c r="G96" s="4" t="s">
        <v>153</v>
      </c>
      <c r="H96" s="16">
        <v>30</v>
      </c>
      <c r="I96" s="5">
        <v>44</v>
      </c>
      <c r="J96" s="5"/>
      <c r="K96" s="5">
        <v>13</v>
      </c>
      <c r="L96" s="22">
        <v>0.8668</v>
      </c>
      <c r="M96" s="45">
        <v>0.4</v>
      </c>
      <c r="N96" s="45">
        <v>0.2</v>
      </c>
      <c r="O96" s="5">
        <f t="shared" si="15"/>
        <v>440792</v>
      </c>
      <c r="P96" s="5">
        <f t="shared" si="10"/>
        <v>382078.50560000003</v>
      </c>
      <c r="Q96" s="5">
        <f t="shared" si="11"/>
        <v>88158.40000000001</v>
      </c>
      <c r="R96" s="5">
        <f t="shared" si="14"/>
        <v>154277.19999999998</v>
      </c>
      <c r="S96" s="5">
        <f t="shared" si="12"/>
        <v>34144</v>
      </c>
      <c r="T96" s="5">
        <v>50150</v>
      </c>
      <c r="U96" s="5"/>
      <c r="V96" s="5"/>
      <c r="W96" s="5">
        <f t="shared" si="13"/>
        <v>176316.80000000002</v>
      </c>
      <c r="X96" s="5"/>
      <c r="Y96" s="5"/>
      <c r="Z96" s="5">
        <v>7492</v>
      </c>
      <c r="AA96" s="5"/>
      <c r="AB96" s="5"/>
      <c r="AC96" s="5"/>
      <c r="AD96" s="5"/>
      <c r="AE96" s="5"/>
      <c r="AF96" s="5"/>
      <c r="AG96" s="5"/>
      <c r="AH96" s="5"/>
      <c r="AI96" s="5"/>
      <c r="AJ96" s="16">
        <v>1333408.9056000002</v>
      </c>
      <c r="AK96" s="5">
        <v>27641</v>
      </c>
      <c r="AL96" s="5">
        <v>256414</v>
      </c>
      <c r="AM96" s="54"/>
    </row>
    <row r="97" spans="1:39" ht="11.25">
      <c r="A97" s="2" t="s">
        <v>43</v>
      </c>
      <c r="B97" s="2" t="s">
        <v>157</v>
      </c>
      <c r="C97" s="2" t="s">
        <v>39</v>
      </c>
      <c r="D97" s="2" t="s">
        <v>7</v>
      </c>
      <c r="E97" s="2" t="s">
        <v>8</v>
      </c>
      <c r="F97" s="3">
        <v>34189</v>
      </c>
      <c r="G97" s="4" t="s">
        <v>153</v>
      </c>
      <c r="H97" s="5">
        <v>30</v>
      </c>
      <c r="I97" s="5">
        <v>40</v>
      </c>
      <c r="J97" s="5"/>
      <c r="K97" s="5">
        <v>14</v>
      </c>
      <c r="L97" s="22">
        <v>0.9334</v>
      </c>
      <c r="M97" s="45">
        <v>0.3138</v>
      </c>
      <c r="N97" s="45">
        <v>0.25</v>
      </c>
      <c r="O97" s="5">
        <f t="shared" si="15"/>
        <v>400720</v>
      </c>
      <c r="P97" s="5">
        <f t="shared" si="10"/>
        <v>374032.048</v>
      </c>
      <c r="Q97" s="5">
        <f t="shared" si="11"/>
        <v>100180</v>
      </c>
      <c r="R97" s="5">
        <f t="shared" si="14"/>
        <v>140252</v>
      </c>
      <c r="S97" s="5">
        <f t="shared" si="12"/>
        <v>31040</v>
      </c>
      <c r="T97" s="5">
        <v>50150</v>
      </c>
      <c r="U97" s="5"/>
      <c r="V97" s="5"/>
      <c r="W97" s="5">
        <f t="shared" si="13"/>
        <v>125745.93600000002</v>
      </c>
      <c r="X97" s="5"/>
      <c r="Y97" s="5"/>
      <c r="Z97" s="5">
        <v>6595</v>
      </c>
      <c r="AA97" s="5"/>
      <c r="AB97" s="5"/>
      <c r="AC97" s="5"/>
      <c r="AD97" s="5"/>
      <c r="AE97" s="5"/>
      <c r="AF97" s="5"/>
      <c r="AG97" s="5"/>
      <c r="AH97" s="5"/>
      <c r="AI97" s="5"/>
      <c r="AJ97" s="16">
        <v>1228714.984</v>
      </c>
      <c r="AK97" s="5">
        <v>23948</v>
      </c>
      <c r="AL97" s="5">
        <v>225592</v>
      </c>
      <c r="AM97" s="54"/>
    </row>
    <row r="98" spans="1:39" ht="11.25">
      <c r="A98" s="2" t="s">
        <v>94</v>
      </c>
      <c r="B98" s="2" t="s">
        <v>157</v>
      </c>
      <c r="C98" s="2" t="s">
        <v>140</v>
      </c>
      <c r="D98" s="2" t="s">
        <v>12</v>
      </c>
      <c r="E98" s="2" t="s">
        <v>8</v>
      </c>
      <c r="F98" s="6">
        <v>40681</v>
      </c>
      <c r="G98" s="6">
        <v>40968</v>
      </c>
      <c r="H98" s="16">
        <v>30</v>
      </c>
      <c r="I98" s="5"/>
      <c r="J98" s="5">
        <v>44</v>
      </c>
      <c r="K98" s="5">
        <v>0</v>
      </c>
      <c r="L98" s="22">
        <v>0</v>
      </c>
      <c r="M98" s="45">
        <v>0</v>
      </c>
      <c r="N98" s="45">
        <v>0.2</v>
      </c>
      <c r="O98" s="5">
        <f>J98*10542</f>
        <v>463848</v>
      </c>
      <c r="P98" s="5">
        <f t="shared" si="10"/>
        <v>0</v>
      </c>
      <c r="Q98" s="5">
        <f t="shared" si="11"/>
        <v>92769.6</v>
      </c>
      <c r="R98" s="5">
        <f t="shared" si="14"/>
        <v>162346.8</v>
      </c>
      <c r="S98" s="5">
        <f t="shared" si="12"/>
        <v>34144</v>
      </c>
      <c r="T98" s="5"/>
      <c r="U98" s="5"/>
      <c r="V98" s="5"/>
      <c r="W98" s="5">
        <f t="shared" si="13"/>
        <v>0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6">
        <v>753108.3999999999</v>
      </c>
      <c r="AK98" s="5">
        <v>4466</v>
      </c>
      <c r="AL98" s="5">
        <v>139627</v>
      </c>
      <c r="AM98" s="54"/>
    </row>
    <row r="99" spans="1:39" ht="11.25">
      <c r="A99" s="2" t="s">
        <v>30</v>
      </c>
      <c r="B99" s="2" t="s">
        <v>157</v>
      </c>
      <c r="C99" s="2" t="s">
        <v>134</v>
      </c>
      <c r="D99" s="2" t="s">
        <v>12</v>
      </c>
      <c r="E99" s="2" t="s">
        <v>8</v>
      </c>
      <c r="F99" s="7">
        <v>40603</v>
      </c>
      <c r="G99" s="6">
        <v>40968</v>
      </c>
      <c r="H99" s="5">
        <v>30</v>
      </c>
      <c r="I99" s="5">
        <v>44</v>
      </c>
      <c r="J99" s="5"/>
      <c r="K99" s="5">
        <v>0</v>
      </c>
      <c r="L99" s="22">
        <v>0</v>
      </c>
      <c r="M99" s="45">
        <v>0</v>
      </c>
      <c r="N99" s="45">
        <v>0.2</v>
      </c>
      <c r="O99" s="5">
        <f>I99*10018</f>
        <v>440792</v>
      </c>
      <c r="P99" s="5">
        <f t="shared" si="10"/>
        <v>0</v>
      </c>
      <c r="Q99" s="5">
        <f t="shared" si="11"/>
        <v>88158.40000000001</v>
      </c>
      <c r="R99" s="5">
        <f t="shared" si="14"/>
        <v>154277.19999999998</v>
      </c>
      <c r="S99" s="5">
        <f t="shared" si="12"/>
        <v>34144</v>
      </c>
      <c r="T99" s="5">
        <v>50150</v>
      </c>
      <c r="U99" s="5"/>
      <c r="V99" s="5"/>
      <c r="W99" s="5">
        <f t="shared" si="13"/>
        <v>0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6">
        <v>767521.6</v>
      </c>
      <c r="AK99" s="5">
        <v>5122</v>
      </c>
      <c r="AL99" s="5">
        <v>140916</v>
      </c>
      <c r="AM99" s="54"/>
    </row>
    <row r="100" spans="1:39" ht="11.25">
      <c r="A100" s="2" t="s">
        <v>31</v>
      </c>
      <c r="B100" s="2" t="s">
        <v>157</v>
      </c>
      <c r="C100" s="2" t="s">
        <v>134</v>
      </c>
      <c r="D100" s="2" t="s">
        <v>7</v>
      </c>
      <c r="E100" s="2" t="s">
        <v>8</v>
      </c>
      <c r="F100" s="3">
        <v>36955</v>
      </c>
      <c r="G100" s="4" t="s">
        <v>153</v>
      </c>
      <c r="H100" s="16">
        <v>30</v>
      </c>
      <c r="I100" s="5">
        <v>39</v>
      </c>
      <c r="J100" s="5"/>
      <c r="K100" s="5">
        <v>6</v>
      </c>
      <c r="L100" s="22">
        <v>0.4006</v>
      </c>
      <c r="M100" s="45">
        <v>0.07</v>
      </c>
      <c r="N100" s="45">
        <v>0.2</v>
      </c>
      <c r="O100" s="5">
        <f>I100*10018</f>
        <v>390702</v>
      </c>
      <c r="P100" s="5">
        <f t="shared" si="10"/>
        <v>156515.2212</v>
      </c>
      <c r="Q100" s="5">
        <f t="shared" si="11"/>
        <v>78140.40000000001</v>
      </c>
      <c r="R100" s="5">
        <f t="shared" si="14"/>
        <v>136745.69999999998</v>
      </c>
      <c r="S100" s="5">
        <f t="shared" si="12"/>
        <v>30264</v>
      </c>
      <c r="T100" s="5">
        <v>50150</v>
      </c>
      <c r="U100" s="5"/>
      <c r="V100" s="5"/>
      <c r="W100" s="5">
        <f t="shared" si="13"/>
        <v>27349.140000000003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6">
        <v>869866.4612</v>
      </c>
      <c r="AK100" s="5">
        <v>9300</v>
      </c>
      <c r="AL100" s="5">
        <v>159708</v>
      </c>
      <c r="AM100" s="54"/>
    </row>
    <row r="101" spans="1:39" ht="11.25">
      <c r="A101" s="2" t="s">
        <v>104</v>
      </c>
      <c r="B101" s="2" t="s">
        <v>157</v>
      </c>
      <c r="C101" s="2" t="s">
        <v>143</v>
      </c>
      <c r="D101" s="2" t="s">
        <v>7</v>
      </c>
      <c r="E101" s="2" t="s">
        <v>8</v>
      </c>
      <c r="F101" s="7">
        <v>39142</v>
      </c>
      <c r="G101" s="4" t="s">
        <v>153</v>
      </c>
      <c r="H101" s="5">
        <v>30</v>
      </c>
      <c r="I101" s="5">
        <v>38</v>
      </c>
      <c r="J101" s="5"/>
      <c r="K101" s="5">
        <v>5</v>
      </c>
      <c r="L101" s="22">
        <v>0.334</v>
      </c>
      <c r="M101" s="45">
        <v>0.0107</v>
      </c>
      <c r="N101" s="45">
        <v>0.2</v>
      </c>
      <c r="O101" s="5">
        <f>I101*10018</f>
        <v>380684</v>
      </c>
      <c r="P101" s="5">
        <f t="shared" si="10"/>
        <v>127148.456</v>
      </c>
      <c r="Q101" s="5">
        <f t="shared" si="11"/>
        <v>76136.8</v>
      </c>
      <c r="R101" s="5">
        <f t="shared" si="14"/>
        <v>133239.4</v>
      </c>
      <c r="S101" s="5">
        <f t="shared" si="12"/>
        <v>29488</v>
      </c>
      <c r="T101" s="5">
        <v>50150</v>
      </c>
      <c r="U101" s="5">
        <v>16717</v>
      </c>
      <c r="V101" s="5"/>
      <c r="W101" s="5">
        <f t="shared" si="13"/>
        <v>4073.3188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6">
        <v>817636.9748000001</v>
      </c>
      <c r="AK101" s="5">
        <v>7119</v>
      </c>
      <c r="AL101" s="5">
        <v>151100</v>
      </c>
      <c r="AM101" s="54"/>
    </row>
    <row r="102" spans="1:39" ht="11.25">
      <c r="A102" s="2" t="s">
        <v>121</v>
      </c>
      <c r="B102" s="2" t="s">
        <v>157</v>
      </c>
      <c r="C102" s="2" t="s">
        <v>148</v>
      </c>
      <c r="D102" s="2" t="s">
        <v>12</v>
      </c>
      <c r="E102" s="2" t="s">
        <v>8</v>
      </c>
      <c r="F102" s="6">
        <v>40634</v>
      </c>
      <c r="G102" s="6">
        <v>40968</v>
      </c>
      <c r="H102" s="16">
        <v>30</v>
      </c>
      <c r="I102" s="5">
        <v>39</v>
      </c>
      <c r="J102" s="5"/>
      <c r="K102" s="5">
        <v>0</v>
      </c>
      <c r="L102" s="22">
        <v>0</v>
      </c>
      <c r="M102" s="45">
        <v>0</v>
      </c>
      <c r="N102" s="45">
        <v>0.2</v>
      </c>
      <c r="O102" s="5">
        <f>I102*10018</f>
        <v>390702</v>
      </c>
      <c r="P102" s="5">
        <f t="shared" si="10"/>
        <v>0</v>
      </c>
      <c r="Q102" s="5">
        <f t="shared" si="11"/>
        <v>78140.40000000001</v>
      </c>
      <c r="R102" s="5">
        <f t="shared" si="14"/>
        <v>136745.69999999998</v>
      </c>
      <c r="S102" s="5">
        <f t="shared" si="12"/>
        <v>30264</v>
      </c>
      <c r="T102" s="5">
        <v>50150</v>
      </c>
      <c r="U102" s="5"/>
      <c r="V102" s="5"/>
      <c r="W102" s="5">
        <f t="shared" si="13"/>
        <v>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6">
        <v>686002.1</v>
      </c>
      <c r="AK102" s="5">
        <v>1269</v>
      </c>
      <c r="AL102" s="5">
        <v>136456</v>
      </c>
      <c r="AM102" s="54"/>
    </row>
    <row r="103" spans="1:39" ht="11.25">
      <c r="A103" s="2" t="s">
        <v>95</v>
      </c>
      <c r="B103" s="2" t="s">
        <v>157</v>
      </c>
      <c r="C103" s="2" t="s">
        <v>140</v>
      </c>
      <c r="D103" s="2" t="s">
        <v>7</v>
      </c>
      <c r="E103" s="2" t="s">
        <v>8</v>
      </c>
      <c r="F103" s="3">
        <v>31126</v>
      </c>
      <c r="G103" s="4" t="s">
        <v>153</v>
      </c>
      <c r="H103" s="5">
        <v>30</v>
      </c>
      <c r="I103" s="5"/>
      <c r="J103" s="5">
        <v>44</v>
      </c>
      <c r="K103" s="5">
        <v>13</v>
      </c>
      <c r="L103" s="22">
        <v>0.8668</v>
      </c>
      <c r="M103" s="45">
        <v>0.3253</v>
      </c>
      <c r="N103" s="45">
        <v>0.2</v>
      </c>
      <c r="O103" s="5">
        <f>J103*10542</f>
        <v>463848</v>
      </c>
      <c r="P103" s="5">
        <f t="shared" si="10"/>
        <v>402063.4464</v>
      </c>
      <c r="Q103" s="5">
        <f t="shared" si="11"/>
        <v>92769.6</v>
      </c>
      <c r="R103" s="5">
        <f t="shared" si="14"/>
        <v>162346.8</v>
      </c>
      <c r="S103" s="5">
        <f t="shared" si="12"/>
        <v>34144</v>
      </c>
      <c r="T103" s="5">
        <v>50150</v>
      </c>
      <c r="U103" s="5">
        <v>16717</v>
      </c>
      <c r="V103" s="5"/>
      <c r="W103" s="5">
        <f t="shared" si="13"/>
        <v>150889.75439999998</v>
      </c>
      <c r="X103" s="5"/>
      <c r="Y103" s="5">
        <v>84336</v>
      </c>
      <c r="Z103" s="5">
        <v>78381</v>
      </c>
      <c r="AA103" s="5"/>
      <c r="AB103" s="5"/>
      <c r="AC103" s="5"/>
      <c r="AD103" s="5"/>
      <c r="AE103" s="5"/>
      <c r="AF103" s="5"/>
      <c r="AG103" s="5"/>
      <c r="AH103" s="5"/>
      <c r="AI103" s="5"/>
      <c r="AJ103" s="16">
        <v>1535645.6008</v>
      </c>
      <c r="AK103" s="5">
        <v>42023</v>
      </c>
      <c r="AL103" s="5">
        <v>274532</v>
      </c>
      <c r="AM103" s="54"/>
    </row>
    <row r="104" spans="1:39" ht="11.25">
      <c r="A104" s="2" t="s">
        <v>64</v>
      </c>
      <c r="B104" s="2" t="s">
        <v>157</v>
      </c>
      <c r="C104" s="2" t="s">
        <v>138</v>
      </c>
      <c r="D104" s="2" t="s">
        <v>7</v>
      </c>
      <c r="E104" s="2" t="s">
        <v>8</v>
      </c>
      <c r="F104" s="3">
        <v>35898</v>
      </c>
      <c r="G104" s="4" t="s">
        <v>153</v>
      </c>
      <c r="H104" s="16">
        <v>30</v>
      </c>
      <c r="I104" s="5">
        <v>40</v>
      </c>
      <c r="J104" s="5"/>
      <c r="K104" s="5">
        <v>6</v>
      </c>
      <c r="L104" s="22">
        <v>0.4006</v>
      </c>
      <c r="M104" s="45">
        <v>0.0983</v>
      </c>
      <c r="N104" s="45">
        <v>0.2</v>
      </c>
      <c r="O104" s="5">
        <f>I104*10018</f>
        <v>400720</v>
      </c>
      <c r="P104" s="5">
        <f aca="true" t="shared" si="16" ref="P104:P123">O104*L104</f>
        <v>160528.432</v>
      </c>
      <c r="Q104" s="5">
        <f aca="true" t="shared" si="17" ref="Q104:Q123">O104*N104</f>
        <v>80144</v>
      </c>
      <c r="R104" s="5">
        <f t="shared" si="14"/>
        <v>140252</v>
      </c>
      <c r="S104" s="5">
        <f aca="true" t="shared" si="18" ref="S104:S123">(I104+J104)*776</f>
        <v>31040</v>
      </c>
      <c r="T104" s="5">
        <v>50150</v>
      </c>
      <c r="U104" s="5"/>
      <c r="V104" s="5"/>
      <c r="W104" s="5">
        <f aca="true" t="shared" si="19" ref="W104:W123">O104*M104</f>
        <v>39390.776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6">
        <v>902225.208</v>
      </c>
      <c r="AK104" s="5">
        <v>10566</v>
      </c>
      <c r="AL104" s="5">
        <v>166732</v>
      </c>
      <c r="AM104" s="54"/>
    </row>
    <row r="105" spans="1:39" ht="11.25">
      <c r="A105" s="2" t="s">
        <v>44</v>
      </c>
      <c r="B105" s="2" t="s">
        <v>157</v>
      </c>
      <c r="C105" s="2" t="s">
        <v>39</v>
      </c>
      <c r="D105" s="2" t="s">
        <v>12</v>
      </c>
      <c r="E105" s="2" t="s">
        <v>8</v>
      </c>
      <c r="F105" s="6">
        <v>40634</v>
      </c>
      <c r="G105" s="6">
        <v>40968</v>
      </c>
      <c r="H105" s="5">
        <v>30</v>
      </c>
      <c r="I105" s="5">
        <v>40</v>
      </c>
      <c r="J105" s="5"/>
      <c r="K105" s="5">
        <v>0</v>
      </c>
      <c r="L105" s="22">
        <v>0</v>
      </c>
      <c r="M105" s="45">
        <v>0</v>
      </c>
      <c r="N105" s="45">
        <v>0.25</v>
      </c>
      <c r="O105" s="5">
        <f>I105*10018</f>
        <v>400720</v>
      </c>
      <c r="P105" s="5">
        <f t="shared" si="16"/>
        <v>0</v>
      </c>
      <c r="Q105" s="5">
        <f t="shared" si="17"/>
        <v>100180</v>
      </c>
      <c r="R105" s="5">
        <f t="shared" si="14"/>
        <v>140252</v>
      </c>
      <c r="S105" s="5">
        <f t="shared" si="18"/>
        <v>31040</v>
      </c>
      <c r="T105" s="5">
        <v>50150</v>
      </c>
      <c r="U105" s="5"/>
      <c r="V105" s="5"/>
      <c r="W105" s="5">
        <f t="shared" si="19"/>
        <v>0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6">
        <v>722342</v>
      </c>
      <c r="AK105" s="5">
        <v>3278</v>
      </c>
      <c r="AL105" s="5">
        <v>132622</v>
      </c>
      <c r="AM105" s="54"/>
    </row>
    <row r="106" spans="1:39" ht="11.25">
      <c r="A106" s="2" t="s">
        <v>46</v>
      </c>
      <c r="B106" s="2" t="s">
        <v>157</v>
      </c>
      <c r="C106" s="2" t="s">
        <v>135</v>
      </c>
      <c r="D106" s="2" t="s">
        <v>12</v>
      </c>
      <c r="E106" s="2" t="s">
        <v>8</v>
      </c>
      <c r="F106" s="7">
        <v>40609</v>
      </c>
      <c r="G106" s="6">
        <v>40968</v>
      </c>
      <c r="H106" s="16">
        <v>30</v>
      </c>
      <c r="I106" s="5">
        <v>39</v>
      </c>
      <c r="J106" s="5"/>
      <c r="K106" s="5">
        <v>0</v>
      </c>
      <c r="L106" s="22">
        <v>0</v>
      </c>
      <c r="M106" s="45">
        <v>0</v>
      </c>
      <c r="N106" s="45">
        <v>0.2</v>
      </c>
      <c r="O106" s="5">
        <f>I106*10018</f>
        <v>390702</v>
      </c>
      <c r="P106" s="5">
        <f t="shared" si="16"/>
        <v>0</v>
      </c>
      <c r="Q106" s="5">
        <f t="shared" si="17"/>
        <v>78140.40000000001</v>
      </c>
      <c r="R106" s="5">
        <f t="shared" si="14"/>
        <v>136745.69999999998</v>
      </c>
      <c r="S106" s="5">
        <f t="shared" si="18"/>
        <v>30264</v>
      </c>
      <c r="T106" s="5">
        <v>50150</v>
      </c>
      <c r="U106" s="5">
        <v>16717</v>
      </c>
      <c r="V106" s="5"/>
      <c r="W106" s="5">
        <f t="shared" si="19"/>
        <v>0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6">
        <v>702719.1</v>
      </c>
      <c r="AK106" s="5">
        <v>2477</v>
      </c>
      <c r="AL106" s="5">
        <v>129019</v>
      </c>
      <c r="AM106" s="54"/>
    </row>
    <row r="107" spans="1:39" ht="11.25">
      <c r="A107" s="2" t="s">
        <v>96</v>
      </c>
      <c r="B107" s="2" t="s">
        <v>157</v>
      </c>
      <c r="C107" s="2" t="s">
        <v>140</v>
      </c>
      <c r="D107" s="2" t="s">
        <v>7</v>
      </c>
      <c r="E107" s="2" t="s">
        <v>8</v>
      </c>
      <c r="F107" s="3">
        <v>30753</v>
      </c>
      <c r="G107" s="4" t="s">
        <v>153</v>
      </c>
      <c r="H107" s="5">
        <v>30</v>
      </c>
      <c r="I107" s="5"/>
      <c r="J107" s="5">
        <v>44</v>
      </c>
      <c r="K107" s="5">
        <v>13</v>
      </c>
      <c r="L107" s="22">
        <v>0.8668</v>
      </c>
      <c r="M107" s="45">
        <v>0.4</v>
      </c>
      <c r="N107" s="45">
        <v>0.2</v>
      </c>
      <c r="O107" s="5">
        <f>J107*10542</f>
        <v>463848</v>
      </c>
      <c r="P107" s="5">
        <f t="shared" si="16"/>
        <v>402063.4464</v>
      </c>
      <c r="Q107" s="5">
        <f t="shared" si="17"/>
        <v>92769.6</v>
      </c>
      <c r="R107" s="5">
        <f t="shared" si="14"/>
        <v>162346.8</v>
      </c>
      <c r="S107" s="5">
        <f t="shared" si="18"/>
        <v>34144</v>
      </c>
      <c r="T107" s="5"/>
      <c r="U107" s="5"/>
      <c r="V107" s="5"/>
      <c r="W107" s="5">
        <f t="shared" si="19"/>
        <v>185539.2</v>
      </c>
      <c r="X107" s="5"/>
      <c r="Y107" s="5"/>
      <c r="Z107" s="5">
        <v>31088</v>
      </c>
      <c r="AA107" s="5"/>
      <c r="AB107" s="5"/>
      <c r="AC107" s="5"/>
      <c r="AD107" s="5"/>
      <c r="AE107" s="5"/>
      <c r="AF107" s="5"/>
      <c r="AG107" s="5"/>
      <c r="AH107" s="5"/>
      <c r="AI107" s="5"/>
      <c r="AJ107" s="16">
        <v>1371799.0463999999</v>
      </c>
      <c r="AK107" s="5">
        <v>29706</v>
      </c>
      <c r="AL107" s="5">
        <v>253509</v>
      </c>
      <c r="AM107" s="54"/>
    </row>
    <row r="108" spans="1:39" ht="11.25">
      <c r="A108" s="2" t="s">
        <v>32</v>
      </c>
      <c r="B108" s="2" t="s">
        <v>157</v>
      </c>
      <c r="C108" s="2" t="s">
        <v>134</v>
      </c>
      <c r="D108" s="2" t="s">
        <v>7</v>
      </c>
      <c r="E108" s="2" t="s">
        <v>8</v>
      </c>
      <c r="F108" s="3">
        <v>30256</v>
      </c>
      <c r="G108" s="4" t="s">
        <v>153</v>
      </c>
      <c r="H108" s="16">
        <v>30</v>
      </c>
      <c r="I108" s="5">
        <v>40</v>
      </c>
      <c r="J108" s="5"/>
      <c r="K108" s="5">
        <v>15</v>
      </c>
      <c r="L108" s="45">
        <v>1</v>
      </c>
      <c r="M108" s="45">
        <v>0.2452</v>
      </c>
      <c r="N108" s="45">
        <v>0.2</v>
      </c>
      <c r="O108" s="5">
        <f>I108*10018</f>
        <v>400720</v>
      </c>
      <c r="P108" s="5">
        <f t="shared" si="16"/>
        <v>400720</v>
      </c>
      <c r="Q108" s="5">
        <f t="shared" si="17"/>
        <v>80144</v>
      </c>
      <c r="R108" s="5">
        <f t="shared" si="14"/>
        <v>140252</v>
      </c>
      <c r="S108" s="5">
        <f t="shared" si="18"/>
        <v>31040</v>
      </c>
      <c r="T108" s="5">
        <v>50150</v>
      </c>
      <c r="U108" s="5"/>
      <c r="V108" s="5">
        <v>2858</v>
      </c>
      <c r="W108" s="5">
        <f t="shared" si="19"/>
        <v>98256.544</v>
      </c>
      <c r="X108" s="5"/>
      <c r="Y108" s="5"/>
      <c r="Z108" s="5"/>
      <c r="AA108" s="5"/>
      <c r="AB108" s="5">
        <v>20743</v>
      </c>
      <c r="AC108" s="5"/>
      <c r="AD108" s="5"/>
      <c r="AE108" s="5"/>
      <c r="AF108" s="5"/>
      <c r="AG108" s="5"/>
      <c r="AH108" s="5"/>
      <c r="AI108" s="5"/>
      <c r="AJ108" s="16">
        <v>1224883.544</v>
      </c>
      <c r="AK108" s="5">
        <v>23518</v>
      </c>
      <c r="AL108" s="5">
        <v>230359</v>
      </c>
      <c r="AM108" s="54"/>
    </row>
    <row r="109" spans="1:39" ht="11.25">
      <c r="A109" s="2" t="s">
        <v>65</v>
      </c>
      <c r="B109" s="2" t="s">
        <v>157</v>
      </c>
      <c r="C109" s="2" t="s">
        <v>138</v>
      </c>
      <c r="D109" s="2" t="s">
        <v>7</v>
      </c>
      <c r="E109" s="2" t="s">
        <v>8</v>
      </c>
      <c r="F109" s="3">
        <v>36312</v>
      </c>
      <c r="G109" s="4" t="s">
        <v>153</v>
      </c>
      <c r="H109" s="5">
        <v>30</v>
      </c>
      <c r="I109" s="5">
        <v>44</v>
      </c>
      <c r="J109" s="5"/>
      <c r="K109" s="5">
        <v>6</v>
      </c>
      <c r="L109" s="22">
        <v>0.4006</v>
      </c>
      <c r="M109" s="45">
        <v>0.0656</v>
      </c>
      <c r="N109" s="45">
        <v>0.2</v>
      </c>
      <c r="O109" s="5">
        <f>I109*10018</f>
        <v>440792</v>
      </c>
      <c r="P109" s="5">
        <f t="shared" si="16"/>
        <v>176581.2752</v>
      </c>
      <c r="Q109" s="5">
        <f t="shared" si="17"/>
        <v>88158.40000000001</v>
      </c>
      <c r="R109" s="5">
        <f aca="true" t="shared" si="20" ref="R109:R123">O109*35%</f>
        <v>154277.19999999998</v>
      </c>
      <c r="S109" s="5">
        <f t="shared" si="18"/>
        <v>34144</v>
      </c>
      <c r="T109" s="5"/>
      <c r="U109" s="5"/>
      <c r="V109" s="5"/>
      <c r="W109" s="5">
        <f t="shared" si="19"/>
        <v>28915.955200000004</v>
      </c>
      <c r="X109" s="5"/>
      <c r="Y109" s="5"/>
      <c r="Z109" s="5">
        <v>25457</v>
      </c>
      <c r="AA109" s="5"/>
      <c r="AB109" s="5"/>
      <c r="AC109" s="5"/>
      <c r="AD109" s="5"/>
      <c r="AE109" s="5"/>
      <c r="AF109" s="5"/>
      <c r="AG109" s="5"/>
      <c r="AH109" s="5"/>
      <c r="AI109" s="5"/>
      <c r="AJ109" s="16">
        <v>948325.8304</v>
      </c>
      <c r="AK109" s="5">
        <v>11296</v>
      </c>
      <c r="AL109" s="5">
        <v>198233</v>
      </c>
      <c r="AM109" s="54"/>
    </row>
    <row r="110" spans="1:39" ht="11.25">
      <c r="A110" s="2" t="s">
        <v>68</v>
      </c>
      <c r="B110" s="2" t="s">
        <v>157</v>
      </c>
      <c r="C110" s="2" t="s">
        <v>69</v>
      </c>
      <c r="D110" s="2" t="s">
        <v>12</v>
      </c>
      <c r="E110" s="2" t="s">
        <v>8</v>
      </c>
      <c r="F110" s="7">
        <v>40238</v>
      </c>
      <c r="G110" s="6">
        <v>40968</v>
      </c>
      <c r="H110" s="16">
        <v>30</v>
      </c>
      <c r="I110" s="5">
        <v>44</v>
      </c>
      <c r="J110" s="5"/>
      <c r="K110" s="5">
        <v>0</v>
      </c>
      <c r="L110" s="22">
        <v>0</v>
      </c>
      <c r="M110" s="45">
        <v>0</v>
      </c>
      <c r="N110" s="45">
        <v>0.25</v>
      </c>
      <c r="O110" s="5">
        <f>I110*10018</f>
        <v>440792</v>
      </c>
      <c r="P110" s="5">
        <f t="shared" si="16"/>
        <v>0</v>
      </c>
      <c r="Q110" s="5">
        <f t="shared" si="17"/>
        <v>110198</v>
      </c>
      <c r="R110" s="5">
        <f t="shared" si="20"/>
        <v>154277.19999999998</v>
      </c>
      <c r="S110" s="5">
        <f t="shared" si="18"/>
        <v>34144</v>
      </c>
      <c r="T110" s="5">
        <v>50150</v>
      </c>
      <c r="U110" s="5">
        <v>16717</v>
      </c>
      <c r="V110" s="5"/>
      <c r="W110" s="5">
        <f t="shared" si="19"/>
        <v>0</v>
      </c>
      <c r="X110" s="5">
        <v>87537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6">
        <v>893815.2</v>
      </c>
      <c r="AK110" s="5">
        <v>10277</v>
      </c>
      <c r="AL110" s="5">
        <v>164104</v>
      </c>
      <c r="AM110" s="54"/>
    </row>
    <row r="111" spans="1:39" ht="11.25">
      <c r="A111" s="2" t="s">
        <v>99</v>
      </c>
      <c r="B111" s="2" t="s">
        <v>157</v>
      </c>
      <c r="C111" s="2" t="s">
        <v>142</v>
      </c>
      <c r="D111" s="2" t="s">
        <v>7</v>
      </c>
      <c r="E111" s="2" t="s">
        <v>8</v>
      </c>
      <c r="F111" s="3">
        <v>30256</v>
      </c>
      <c r="G111" s="4" t="s">
        <v>153</v>
      </c>
      <c r="H111" s="5">
        <v>29</v>
      </c>
      <c r="I111" s="5">
        <v>44</v>
      </c>
      <c r="J111" s="5"/>
      <c r="K111" s="5">
        <v>15</v>
      </c>
      <c r="L111" s="22">
        <v>1</v>
      </c>
      <c r="M111" s="22">
        <v>0.3191</v>
      </c>
      <c r="N111" s="22">
        <v>0.2</v>
      </c>
      <c r="O111" s="5">
        <v>426099</v>
      </c>
      <c r="P111" s="5">
        <f t="shared" si="16"/>
        <v>426099</v>
      </c>
      <c r="Q111" s="5">
        <f t="shared" si="17"/>
        <v>85219.8</v>
      </c>
      <c r="R111" s="5">
        <f t="shared" si="20"/>
        <v>149134.65</v>
      </c>
      <c r="S111" s="5">
        <v>33006</v>
      </c>
      <c r="T111" s="5">
        <v>48487</v>
      </c>
      <c r="U111" s="5"/>
      <c r="V111" s="5">
        <v>1147</v>
      </c>
      <c r="W111" s="5">
        <v>98386</v>
      </c>
      <c r="X111" s="40">
        <v>84619</v>
      </c>
      <c r="Y111" s="40"/>
      <c r="Z111" s="40"/>
      <c r="AA111" s="40"/>
      <c r="AB111" s="40"/>
      <c r="AC111" s="5"/>
      <c r="AD111" s="5"/>
      <c r="AE111" s="5"/>
      <c r="AF111" s="5"/>
      <c r="AG111" s="5"/>
      <c r="AH111" s="5"/>
      <c r="AI111" s="5"/>
      <c r="AJ111" s="16">
        <v>1352197.45</v>
      </c>
      <c r="AK111" s="5">
        <v>71577</v>
      </c>
      <c r="AL111" s="5">
        <v>351331</v>
      </c>
      <c r="AM111" s="54"/>
    </row>
    <row r="112" spans="1:39" ht="11.25">
      <c r="A112" s="2" t="s">
        <v>97</v>
      </c>
      <c r="B112" s="2" t="s">
        <v>157</v>
      </c>
      <c r="C112" s="2" t="s">
        <v>140</v>
      </c>
      <c r="D112" s="2" t="s">
        <v>7</v>
      </c>
      <c r="E112" s="2" t="s">
        <v>8</v>
      </c>
      <c r="F112" s="7">
        <v>39874</v>
      </c>
      <c r="G112" s="4" t="s">
        <v>153</v>
      </c>
      <c r="H112" s="16">
        <v>30</v>
      </c>
      <c r="I112" s="5"/>
      <c r="J112" s="5">
        <v>40</v>
      </c>
      <c r="K112" s="5">
        <v>10</v>
      </c>
      <c r="L112" s="22">
        <v>0.667</v>
      </c>
      <c r="M112" s="45">
        <v>0</v>
      </c>
      <c r="N112" s="45">
        <v>0.2</v>
      </c>
      <c r="O112" s="5">
        <f>J112*10542</f>
        <v>421680</v>
      </c>
      <c r="P112" s="5">
        <f t="shared" si="16"/>
        <v>281260.56</v>
      </c>
      <c r="Q112" s="5">
        <f t="shared" si="17"/>
        <v>84336</v>
      </c>
      <c r="R112" s="5">
        <f t="shared" si="20"/>
        <v>147588</v>
      </c>
      <c r="S112" s="5">
        <f t="shared" si="18"/>
        <v>31040</v>
      </c>
      <c r="T112" s="5">
        <v>50150</v>
      </c>
      <c r="U112" s="5">
        <v>16717</v>
      </c>
      <c r="V112" s="5"/>
      <c r="W112" s="5">
        <f t="shared" si="19"/>
        <v>0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6">
        <v>1032771.56</v>
      </c>
      <c r="AK112" s="5">
        <v>15679</v>
      </c>
      <c r="AL112" s="5">
        <v>195030</v>
      </c>
      <c r="AM112" s="54"/>
    </row>
    <row r="113" spans="1:39" ht="11.25">
      <c r="A113" s="2" t="s">
        <v>111</v>
      </c>
      <c r="B113" s="2" t="s">
        <v>157</v>
      </c>
      <c r="C113" s="2" t="s">
        <v>110</v>
      </c>
      <c r="D113" s="2" t="s">
        <v>7</v>
      </c>
      <c r="E113" s="2" t="s">
        <v>8</v>
      </c>
      <c r="F113" s="3">
        <v>31565</v>
      </c>
      <c r="G113" s="4" t="s">
        <v>153</v>
      </c>
      <c r="H113" s="5">
        <v>30</v>
      </c>
      <c r="I113" s="5">
        <v>44</v>
      </c>
      <c r="J113" s="5"/>
      <c r="K113" s="5">
        <v>12</v>
      </c>
      <c r="L113" s="22">
        <v>0.8002</v>
      </c>
      <c r="M113" s="45">
        <v>0.076</v>
      </c>
      <c r="N113" s="45">
        <v>0.25</v>
      </c>
      <c r="O113" s="5">
        <f>I113*10018</f>
        <v>440792</v>
      </c>
      <c r="P113" s="5">
        <f t="shared" si="16"/>
        <v>352721.7584</v>
      </c>
      <c r="Q113" s="5">
        <f t="shared" si="17"/>
        <v>110198</v>
      </c>
      <c r="R113" s="5">
        <f t="shared" si="20"/>
        <v>154277.19999999998</v>
      </c>
      <c r="S113" s="5">
        <f t="shared" si="18"/>
        <v>34144</v>
      </c>
      <c r="T113" s="5">
        <v>50150</v>
      </c>
      <c r="U113" s="5"/>
      <c r="V113" s="5"/>
      <c r="W113" s="5">
        <f t="shared" si="19"/>
        <v>33500.192</v>
      </c>
      <c r="X113" s="5">
        <v>87537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6">
        <v>1263320.1504</v>
      </c>
      <c r="AK113" s="5">
        <v>24817</v>
      </c>
      <c r="AL113" s="5">
        <v>242807</v>
      </c>
      <c r="AM113" s="54"/>
    </row>
    <row r="114" spans="1:39" ht="11.25">
      <c r="A114" s="2" t="s">
        <v>33</v>
      </c>
      <c r="B114" s="2" t="s">
        <v>157</v>
      </c>
      <c r="C114" s="2" t="s">
        <v>134</v>
      </c>
      <c r="D114" s="2" t="s">
        <v>7</v>
      </c>
      <c r="E114" s="2" t="s">
        <v>8</v>
      </c>
      <c r="F114" s="3">
        <v>30256</v>
      </c>
      <c r="G114" s="4" t="s">
        <v>153</v>
      </c>
      <c r="H114" s="16">
        <v>30</v>
      </c>
      <c r="I114" s="5">
        <v>44</v>
      </c>
      <c r="J114" s="5"/>
      <c r="K114" s="5">
        <v>15</v>
      </c>
      <c r="L114" s="45">
        <v>1</v>
      </c>
      <c r="M114" s="45">
        <v>0.4</v>
      </c>
      <c r="N114" s="45">
        <v>0.2</v>
      </c>
      <c r="O114" s="5">
        <f>I114*10018</f>
        <v>440792</v>
      </c>
      <c r="P114" s="5">
        <f t="shared" si="16"/>
        <v>440792</v>
      </c>
      <c r="Q114" s="5">
        <f t="shared" si="17"/>
        <v>88158.40000000001</v>
      </c>
      <c r="R114" s="5">
        <f t="shared" si="20"/>
        <v>154277.19999999998</v>
      </c>
      <c r="S114" s="5">
        <f t="shared" si="18"/>
        <v>34144</v>
      </c>
      <c r="T114" s="5">
        <v>50150</v>
      </c>
      <c r="U114" s="5"/>
      <c r="V114" s="5">
        <v>4527</v>
      </c>
      <c r="W114" s="5">
        <f t="shared" si="19"/>
        <v>176316.80000000002</v>
      </c>
      <c r="X114" s="5"/>
      <c r="Y114" s="5">
        <v>22040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6">
        <v>1411197.4000000001</v>
      </c>
      <c r="AK114" s="5">
        <v>29397</v>
      </c>
      <c r="AL114" s="5">
        <v>299096</v>
      </c>
      <c r="AM114" s="54"/>
    </row>
    <row r="115" spans="1:39" ht="11.25">
      <c r="A115" s="2" t="s">
        <v>34</v>
      </c>
      <c r="B115" s="2" t="s">
        <v>157</v>
      </c>
      <c r="C115" s="2" t="s">
        <v>134</v>
      </c>
      <c r="D115" s="2" t="s">
        <v>7</v>
      </c>
      <c r="E115" s="2" t="s">
        <v>8</v>
      </c>
      <c r="F115" s="3">
        <v>34182</v>
      </c>
      <c r="G115" s="4" t="s">
        <v>153</v>
      </c>
      <c r="H115" s="5">
        <v>30</v>
      </c>
      <c r="I115" s="5">
        <v>40</v>
      </c>
      <c r="J115" s="5"/>
      <c r="K115" s="5">
        <v>9</v>
      </c>
      <c r="L115" s="22">
        <v>0.6004</v>
      </c>
      <c r="M115" s="45">
        <v>0.3802</v>
      </c>
      <c r="N115" s="45">
        <v>0.2</v>
      </c>
      <c r="O115" s="5">
        <f>I115*10018</f>
        <v>400720</v>
      </c>
      <c r="P115" s="5">
        <f t="shared" si="16"/>
        <v>240592.28800000003</v>
      </c>
      <c r="Q115" s="5">
        <f t="shared" si="17"/>
        <v>80144</v>
      </c>
      <c r="R115" s="5">
        <f t="shared" si="20"/>
        <v>140252</v>
      </c>
      <c r="S115" s="5">
        <f t="shared" si="18"/>
        <v>31040</v>
      </c>
      <c r="T115" s="5"/>
      <c r="U115" s="5"/>
      <c r="V115" s="5"/>
      <c r="W115" s="5">
        <f t="shared" si="19"/>
        <v>152353.744</v>
      </c>
      <c r="X115" s="5"/>
      <c r="Y115" s="5"/>
      <c r="Z115" s="5">
        <v>25457</v>
      </c>
      <c r="AA115" s="5"/>
      <c r="AB115" s="5"/>
      <c r="AC115" s="5"/>
      <c r="AD115" s="5"/>
      <c r="AE115" s="5"/>
      <c r="AF115" s="5"/>
      <c r="AG115" s="5"/>
      <c r="AH115" s="5"/>
      <c r="AI115" s="5"/>
      <c r="AJ115" s="16">
        <v>1070559.0320000001</v>
      </c>
      <c r="AK115" s="5">
        <v>17428</v>
      </c>
      <c r="AL115" s="5">
        <v>197839</v>
      </c>
      <c r="AM115" s="54"/>
    </row>
    <row r="116" spans="1:39" ht="11.25">
      <c r="A116" s="2" t="s">
        <v>106</v>
      </c>
      <c r="B116" s="2" t="s">
        <v>157</v>
      </c>
      <c r="C116" s="2" t="s">
        <v>144</v>
      </c>
      <c r="D116" s="2" t="s">
        <v>7</v>
      </c>
      <c r="E116" s="2" t="s">
        <v>8</v>
      </c>
      <c r="F116" s="3">
        <v>30256</v>
      </c>
      <c r="G116" s="4" t="s">
        <v>153</v>
      </c>
      <c r="H116" s="16">
        <v>30</v>
      </c>
      <c r="I116" s="5">
        <v>41</v>
      </c>
      <c r="J116" s="5"/>
      <c r="K116" s="5">
        <v>15</v>
      </c>
      <c r="L116" s="45">
        <v>1</v>
      </c>
      <c r="M116" s="45">
        <v>0.4</v>
      </c>
      <c r="N116" s="45">
        <v>0.25</v>
      </c>
      <c r="O116" s="5">
        <v>410070</v>
      </c>
      <c r="P116" s="5">
        <f t="shared" si="16"/>
        <v>410070</v>
      </c>
      <c r="Q116" s="5">
        <f t="shared" si="17"/>
        <v>102517.5</v>
      </c>
      <c r="R116" s="5">
        <f t="shared" si="20"/>
        <v>143524.5</v>
      </c>
      <c r="S116" s="5">
        <v>31764</v>
      </c>
      <c r="T116" s="5">
        <v>50150</v>
      </c>
      <c r="U116" s="5"/>
      <c r="V116" s="5">
        <v>6199</v>
      </c>
      <c r="W116" s="5">
        <f t="shared" si="19"/>
        <v>164028</v>
      </c>
      <c r="X116" s="5"/>
      <c r="Y116" s="5"/>
      <c r="Z116" s="5"/>
      <c r="AA116" s="5"/>
      <c r="AB116" s="5">
        <v>22471</v>
      </c>
      <c r="AC116" s="5"/>
      <c r="AD116" s="5"/>
      <c r="AE116" s="5"/>
      <c r="AF116" s="5"/>
      <c r="AG116" s="5"/>
      <c r="AH116" s="5"/>
      <c r="AI116" s="5"/>
      <c r="AJ116" s="16">
        <v>1340794</v>
      </c>
      <c r="AK116" s="5">
        <v>28443</v>
      </c>
      <c r="AL116" s="5">
        <v>247779</v>
      </c>
      <c r="AM116" s="54"/>
    </row>
    <row r="117" spans="1:39" ht="11.25">
      <c r="A117" s="2" t="s">
        <v>35</v>
      </c>
      <c r="B117" s="2" t="s">
        <v>157</v>
      </c>
      <c r="C117" s="2" t="s">
        <v>134</v>
      </c>
      <c r="D117" s="2" t="s">
        <v>12</v>
      </c>
      <c r="E117" s="2" t="s">
        <v>8</v>
      </c>
      <c r="F117" s="3">
        <v>35066</v>
      </c>
      <c r="G117" s="6">
        <v>40968</v>
      </c>
      <c r="H117" s="5">
        <v>30</v>
      </c>
      <c r="I117" s="5">
        <v>42</v>
      </c>
      <c r="J117" s="5"/>
      <c r="K117" s="5">
        <v>4</v>
      </c>
      <c r="L117" s="22">
        <v>0.2674</v>
      </c>
      <c r="M117" s="45">
        <v>0</v>
      </c>
      <c r="N117" s="45">
        <v>0.2</v>
      </c>
      <c r="O117" s="5">
        <f>I117*10018</f>
        <v>420756</v>
      </c>
      <c r="P117" s="5">
        <f t="shared" si="16"/>
        <v>112510.15440000001</v>
      </c>
      <c r="Q117" s="5">
        <f t="shared" si="17"/>
        <v>84151.20000000001</v>
      </c>
      <c r="R117" s="5">
        <f>O117*40%</f>
        <v>168302.40000000002</v>
      </c>
      <c r="S117" s="5">
        <f t="shared" si="18"/>
        <v>32592</v>
      </c>
      <c r="T117" s="5"/>
      <c r="U117" s="5"/>
      <c r="V117" s="5"/>
      <c r="W117" s="5">
        <f t="shared" si="19"/>
        <v>0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6">
        <v>818311.7544000001</v>
      </c>
      <c r="AK117" s="5">
        <v>7195</v>
      </c>
      <c r="AL117" s="5">
        <v>150242</v>
      </c>
      <c r="AM117" s="54"/>
    </row>
    <row r="118" spans="1:39" ht="11.25">
      <c r="A118" s="2" t="s">
        <v>66</v>
      </c>
      <c r="B118" s="2" t="s">
        <v>157</v>
      </c>
      <c r="C118" s="2" t="s">
        <v>138</v>
      </c>
      <c r="D118" s="2" t="s">
        <v>12</v>
      </c>
      <c r="E118" s="2" t="s">
        <v>8</v>
      </c>
      <c r="F118" s="6">
        <v>40605</v>
      </c>
      <c r="G118" s="6">
        <v>40968</v>
      </c>
      <c r="H118" s="16">
        <v>30</v>
      </c>
      <c r="I118" s="5">
        <v>7</v>
      </c>
      <c r="J118" s="5">
        <v>35</v>
      </c>
      <c r="K118" s="5">
        <v>1</v>
      </c>
      <c r="L118" s="22">
        <v>0.0676</v>
      </c>
      <c r="M118" s="45">
        <v>0</v>
      </c>
      <c r="N118" s="45">
        <v>0.2</v>
      </c>
      <c r="O118" s="5">
        <f>(I118*10018)+(J118*10542)</f>
        <v>439096</v>
      </c>
      <c r="P118" s="5">
        <f t="shared" si="16"/>
        <v>29682.8896</v>
      </c>
      <c r="Q118" s="5">
        <f t="shared" si="17"/>
        <v>87819.20000000001</v>
      </c>
      <c r="R118" s="5">
        <f t="shared" si="20"/>
        <v>153683.59999999998</v>
      </c>
      <c r="S118" s="5">
        <f t="shared" si="18"/>
        <v>32592</v>
      </c>
      <c r="T118" s="5">
        <v>50150</v>
      </c>
      <c r="U118" s="5">
        <v>16717</v>
      </c>
      <c r="V118" s="5"/>
      <c r="W118" s="5">
        <f t="shared" si="19"/>
        <v>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>
        <v>235485</v>
      </c>
      <c r="AI118" s="5"/>
      <c r="AJ118" s="16">
        <v>1045225.6896</v>
      </c>
      <c r="AK118" s="5">
        <v>16416</v>
      </c>
      <c r="AL118" s="5">
        <v>192740</v>
      </c>
      <c r="AM118" s="54"/>
    </row>
    <row r="119" spans="1:39" ht="11.25">
      <c r="A119" s="2" t="s">
        <v>47</v>
      </c>
      <c r="B119" s="2" t="s">
        <v>157</v>
      </c>
      <c r="C119" s="2" t="s">
        <v>135</v>
      </c>
      <c r="D119" s="2" t="s">
        <v>7</v>
      </c>
      <c r="E119" s="2" t="s">
        <v>8</v>
      </c>
      <c r="F119" s="3">
        <v>31495</v>
      </c>
      <c r="G119" s="4" t="s">
        <v>153</v>
      </c>
      <c r="H119" s="5">
        <v>30</v>
      </c>
      <c r="I119" s="5">
        <v>44</v>
      </c>
      <c r="J119" s="5"/>
      <c r="K119" s="5">
        <v>12</v>
      </c>
      <c r="L119" s="22">
        <v>0.8002</v>
      </c>
      <c r="M119" s="45">
        <v>0.4</v>
      </c>
      <c r="N119" s="45">
        <v>0.2</v>
      </c>
      <c r="O119" s="5">
        <f>I119*10018</f>
        <v>440792</v>
      </c>
      <c r="P119" s="5">
        <f t="shared" si="16"/>
        <v>352721.7584</v>
      </c>
      <c r="Q119" s="5">
        <f t="shared" si="17"/>
        <v>88158.40000000001</v>
      </c>
      <c r="R119" s="5">
        <f t="shared" si="20"/>
        <v>154277.19999999998</v>
      </c>
      <c r="S119" s="5">
        <f t="shared" si="18"/>
        <v>34144</v>
      </c>
      <c r="T119" s="5">
        <v>50150</v>
      </c>
      <c r="U119" s="5"/>
      <c r="V119" s="5"/>
      <c r="W119" s="5">
        <f t="shared" si="19"/>
        <v>176316.80000000002</v>
      </c>
      <c r="X119" s="5">
        <v>87537</v>
      </c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6">
        <v>1384097.1583999998</v>
      </c>
      <c r="AK119" s="5">
        <v>30208</v>
      </c>
      <c r="AL119" s="5">
        <v>255781</v>
      </c>
      <c r="AM119" s="54"/>
    </row>
    <row r="120" spans="1:39" ht="11.25">
      <c r="A120" s="2" t="s">
        <v>45</v>
      </c>
      <c r="B120" s="2" t="s">
        <v>157</v>
      </c>
      <c r="C120" s="2" t="s">
        <v>39</v>
      </c>
      <c r="D120" s="2" t="s">
        <v>12</v>
      </c>
      <c r="E120" s="2" t="s">
        <v>8</v>
      </c>
      <c r="F120" s="6">
        <v>40700</v>
      </c>
      <c r="G120" s="6">
        <v>40968</v>
      </c>
      <c r="H120" s="16">
        <v>30</v>
      </c>
      <c r="I120" s="5">
        <v>44</v>
      </c>
      <c r="J120" s="5"/>
      <c r="K120" s="5">
        <v>0</v>
      </c>
      <c r="L120" s="22">
        <v>0</v>
      </c>
      <c r="M120" s="45">
        <v>0</v>
      </c>
      <c r="N120" s="45">
        <v>0.25</v>
      </c>
      <c r="O120" s="5">
        <f>I120*10018</f>
        <v>440792</v>
      </c>
      <c r="P120" s="5">
        <f t="shared" si="16"/>
        <v>0</v>
      </c>
      <c r="Q120" s="5">
        <f t="shared" si="17"/>
        <v>110198</v>
      </c>
      <c r="R120" s="5">
        <f t="shared" si="20"/>
        <v>154277.19999999998</v>
      </c>
      <c r="S120" s="5">
        <f t="shared" si="18"/>
        <v>34144</v>
      </c>
      <c r="T120" s="5">
        <v>50150</v>
      </c>
      <c r="U120" s="5"/>
      <c r="V120" s="5"/>
      <c r="W120" s="5">
        <f t="shared" si="19"/>
        <v>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6">
        <v>789561.2</v>
      </c>
      <c r="AK120" s="5">
        <v>6022</v>
      </c>
      <c r="AL120" s="5">
        <v>144963</v>
      </c>
      <c r="AM120" s="54"/>
    </row>
    <row r="121" spans="1:39" ht="11.25">
      <c r="A121" s="2" t="s">
        <v>36</v>
      </c>
      <c r="B121" s="2" t="s">
        <v>157</v>
      </c>
      <c r="C121" s="2" t="s">
        <v>134</v>
      </c>
      <c r="D121" s="2" t="s">
        <v>7</v>
      </c>
      <c r="E121" s="2" t="s">
        <v>8</v>
      </c>
      <c r="F121" s="3">
        <v>36654</v>
      </c>
      <c r="G121" s="4" t="s">
        <v>153</v>
      </c>
      <c r="H121" s="5">
        <v>30</v>
      </c>
      <c r="I121" s="5">
        <v>30</v>
      </c>
      <c r="J121" s="5"/>
      <c r="K121" s="5">
        <v>5</v>
      </c>
      <c r="L121" s="22">
        <v>0.334</v>
      </c>
      <c r="M121" s="45">
        <v>0.1469</v>
      </c>
      <c r="N121" s="45">
        <v>0.2</v>
      </c>
      <c r="O121" s="5">
        <f>I121*10018</f>
        <v>300540</v>
      </c>
      <c r="P121" s="5">
        <f t="shared" si="16"/>
        <v>100380.36</v>
      </c>
      <c r="Q121" s="5">
        <f t="shared" si="17"/>
        <v>60108</v>
      </c>
      <c r="R121" s="5">
        <f t="shared" si="20"/>
        <v>105189</v>
      </c>
      <c r="S121" s="5">
        <f t="shared" si="18"/>
        <v>23280</v>
      </c>
      <c r="T121" s="5">
        <v>50150</v>
      </c>
      <c r="U121" s="5">
        <v>16717</v>
      </c>
      <c r="V121" s="5"/>
      <c r="W121" s="5">
        <f t="shared" si="19"/>
        <v>44149.326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6">
        <v>700513.686</v>
      </c>
      <c r="AK121" s="5">
        <v>2387</v>
      </c>
      <c r="AL121" s="5">
        <v>128614</v>
      </c>
      <c r="AM121" s="54"/>
    </row>
    <row r="122" spans="1:39" ht="11.25">
      <c r="A122" s="2" t="s">
        <v>37</v>
      </c>
      <c r="B122" s="2" t="s">
        <v>157</v>
      </c>
      <c r="C122" s="2" t="s">
        <v>134</v>
      </c>
      <c r="D122" s="2" t="s">
        <v>12</v>
      </c>
      <c r="E122" s="2" t="s">
        <v>8</v>
      </c>
      <c r="F122" s="7">
        <v>39889</v>
      </c>
      <c r="G122" s="6">
        <v>40968</v>
      </c>
      <c r="H122" s="16">
        <v>30</v>
      </c>
      <c r="I122" s="5">
        <v>30</v>
      </c>
      <c r="J122" s="5"/>
      <c r="K122" s="5">
        <v>1</v>
      </c>
      <c r="L122" s="22">
        <v>0.0676</v>
      </c>
      <c r="M122" s="45">
        <v>0</v>
      </c>
      <c r="N122" s="45">
        <v>0.2</v>
      </c>
      <c r="O122" s="5">
        <f>I122*10018</f>
        <v>300540</v>
      </c>
      <c r="P122" s="5">
        <f t="shared" si="16"/>
        <v>20316.503999999997</v>
      </c>
      <c r="Q122" s="5">
        <f t="shared" si="17"/>
        <v>60108</v>
      </c>
      <c r="R122" s="5">
        <f t="shared" si="20"/>
        <v>105189</v>
      </c>
      <c r="S122" s="5">
        <f t="shared" si="18"/>
        <v>23280</v>
      </c>
      <c r="T122" s="5">
        <v>50150</v>
      </c>
      <c r="U122" s="5"/>
      <c r="V122" s="5"/>
      <c r="W122" s="5">
        <f t="shared" si="19"/>
        <v>0</v>
      </c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6">
        <v>559583.504</v>
      </c>
      <c r="AK122" s="4"/>
      <c r="AL122" s="5">
        <v>119191</v>
      </c>
      <c r="AM122" s="54"/>
    </row>
    <row r="123" spans="1:39" ht="11.25">
      <c r="A123" s="2" t="s">
        <v>127</v>
      </c>
      <c r="B123" s="2" t="s">
        <v>157</v>
      </c>
      <c r="C123" s="2" t="s">
        <v>150</v>
      </c>
      <c r="D123" s="2" t="s">
        <v>7</v>
      </c>
      <c r="E123" s="2" t="s">
        <v>8</v>
      </c>
      <c r="F123" s="3">
        <v>30256</v>
      </c>
      <c r="G123" s="4" t="s">
        <v>153</v>
      </c>
      <c r="H123" s="5">
        <v>30</v>
      </c>
      <c r="I123" s="5">
        <v>44</v>
      </c>
      <c r="J123" s="5"/>
      <c r="K123" s="5">
        <v>15</v>
      </c>
      <c r="L123" s="45">
        <v>1</v>
      </c>
      <c r="M123" s="45">
        <v>0.233</v>
      </c>
      <c r="N123" s="45">
        <v>0.25</v>
      </c>
      <c r="O123" s="5">
        <f>I123*10018</f>
        <v>440792</v>
      </c>
      <c r="P123" s="5">
        <f t="shared" si="16"/>
        <v>440792</v>
      </c>
      <c r="Q123" s="5">
        <f t="shared" si="17"/>
        <v>110198</v>
      </c>
      <c r="R123" s="5">
        <f t="shared" si="20"/>
        <v>154277.19999999998</v>
      </c>
      <c r="S123" s="5">
        <f t="shared" si="18"/>
        <v>34144</v>
      </c>
      <c r="T123" s="5">
        <v>50150</v>
      </c>
      <c r="U123" s="5">
        <v>16717</v>
      </c>
      <c r="V123" s="5"/>
      <c r="W123" s="5">
        <f t="shared" si="19"/>
        <v>102704.53600000001</v>
      </c>
      <c r="X123" s="5">
        <v>87537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6">
        <v>1437311.736</v>
      </c>
      <c r="AK123" s="5">
        <v>32520</v>
      </c>
      <c r="AL123" s="5">
        <v>274515</v>
      </c>
      <c r="AM123" s="54"/>
    </row>
    <row r="124" spans="36:39" ht="11.25">
      <c r="AJ124" s="55"/>
      <c r="AK124" s="55"/>
      <c r="AL124" s="55"/>
      <c r="AM124" s="55"/>
    </row>
  </sheetData>
  <sheetProtection/>
  <mergeCells count="1">
    <mergeCell ref="C2:N2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2011-08-02T21:20:06Z</dcterms:created>
  <dcterms:modified xsi:type="dcterms:W3CDTF">2011-11-29T20:52:23Z</dcterms:modified>
  <cp:category/>
  <cp:version/>
  <cp:contentType/>
  <cp:contentStatus/>
</cp:coreProperties>
</file>