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<sst xmlns="http://schemas.openxmlformats.org/spreadsheetml/2006/main" count="977" uniqueCount="212">
  <si>
    <t>Tipo</t>
  </si>
  <si>
    <t>Dias</t>
  </si>
  <si>
    <t>%</t>
  </si>
  <si>
    <t>Nombre del Empleado</t>
  </si>
  <si>
    <t>Departamento</t>
  </si>
  <si>
    <t>CID MARTINEZ CARLOS ALBERTO</t>
  </si>
  <si>
    <t>DAEM ADMINISTRACION</t>
  </si>
  <si>
    <t>PLANTA</t>
  </si>
  <si>
    <t>DOCENTE</t>
  </si>
  <si>
    <t>REYES FARIAS LUIS ALBERTO</t>
  </si>
  <si>
    <t>SUPLENCIA</t>
  </si>
  <si>
    <t>CONTRATA</t>
  </si>
  <si>
    <t>ANCAPICHUN CHEUQUIAN MADRIELA ESTER</t>
  </si>
  <si>
    <t>ASENCIO ORTIZ EDMUNDO  ERARDO</t>
  </si>
  <si>
    <t>CACERES OYARZO CARLA ANDREA</t>
  </si>
  <si>
    <t>ESPINOZA CAHUAS PAULINA CRISTINA</t>
  </si>
  <si>
    <t>FERNANDEZ BARRIA MARCELO ALFONSO</t>
  </si>
  <si>
    <t>FERNANDEZ RODRIGUEZ MARIO</t>
  </si>
  <si>
    <t>FUENTES ULLOA MARIA    LUISA</t>
  </si>
  <si>
    <t>GONZALEZ SANHUEZA PATRICIA DOMENICA</t>
  </si>
  <si>
    <t>HIGUERA VALDEBENITO MARCELO FABIAN</t>
  </si>
  <si>
    <t>LEIVA TOLEDO ISAIAS   EDUARDO</t>
  </si>
  <si>
    <t>MANZANEZ YAÑEZ LUIS</t>
  </si>
  <si>
    <t>MENDEZ URIBE ENOX ALEJANDRO</t>
  </si>
  <si>
    <t>MORENO SOTO MARIA ELIANA</t>
  </si>
  <si>
    <t>PEREZ GUENUL JOSE ARCIDES</t>
  </si>
  <si>
    <t>SALDIVIA ANTIMAN JOSE BERTI</t>
  </si>
  <si>
    <t>SANDOVAL CIFUENTES BLANCA   MARGARITA</t>
  </si>
  <si>
    <t>SOTO RIVERA HEBERT IVAN</t>
  </si>
  <si>
    <t>VALLEJOS TRIVIÑO ESTELA</t>
  </si>
  <si>
    <t>VARGAS BARRIA PATRICIA</t>
  </si>
  <si>
    <t>VARGAS RUIZ BERNARDITA DEL CARM</t>
  </si>
  <si>
    <t>VELASQUEZ VIDAL MIRTHA   MAGLENI</t>
  </si>
  <si>
    <t>VERA JARAMILLO CLAUDIA ALEJANDRA</t>
  </si>
  <si>
    <t>ALMONACID MIRANDA HERNAN SERGIO</t>
  </si>
  <si>
    <t>ESCUELA AULEN</t>
  </si>
  <si>
    <t>DIMTER HALLER IRENE DEL CARME</t>
  </si>
  <si>
    <t>MANSILLA LEVIN PABLA MARCELA</t>
  </si>
  <si>
    <t>RUIZ MONTAÑA HECTOR MOISES</t>
  </si>
  <si>
    <t>SALDIVIA ASTORGA JOSE     HERIBERT</t>
  </si>
  <si>
    <t>SERRANO SOTO DANTE PATRICIO</t>
  </si>
  <si>
    <t>VELASQUEZ GUZMAN MARCELA</t>
  </si>
  <si>
    <t>SOTO ALMONACID JENNIFER ANDREA</t>
  </si>
  <si>
    <t>VEGAS MUÑOZ HECTOR</t>
  </si>
  <si>
    <t>RUIZ AGUILA JOSE</t>
  </si>
  <si>
    <t>ALTAMIRANO GONZALEZ ALVARO   FABIAN</t>
  </si>
  <si>
    <t>ALVARADO MELIAN LUZ  MARINA</t>
  </si>
  <si>
    <t>AVENDAÑO DUMENES MARIA MIRIAM</t>
  </si>
  <si>
    <t>COÑUECAR MALDONADO PAMELA   SUSANA</t>
  </si>
  <si>
    <t>FUENTES BARRIA ADELA    DEL PILA</t>
  </si>
  <si>
    <t>GUERRERO ROJEL SILVIA   DEL CARM</t>
  </si>
  <si>
    <t>HAASE CARDENAS JESSICA  VALESKA</t>
  </si>
  <si>
    <t>MARTINEZ BARRIA EUFEMIA  DEL CARMEN</t>
  </si>
  <si>
    <t>NAVARRO SALGADO GLORIA ELISABETH</t>
  </si>
  <si>
    <t>OPORTUS HERNANDEZ MIRIAM   ELIANA</t>
  </si>
  <si>
    <t>OYARZO VARGAS JUAN CARLOS</t>
  </si>
  <si>
    <t>OYARZO VARGAS MARIA    VIRGINIA</t>
  </si>
  <si>
    <t>OYARZO VARGAS NICOLAS  ANTONIO</t>
  </si>
  <si>
    <t>REYES GONZALEZ JESSICA JOHANA</t>
  </si>
  <si>
    <t>SERON ALVARADO RAUL DAVID</t>
  </si>
  <si>
    <t>SOTO SOTO LUIS     EDUARDO</t>
  </si>
  <si>
    <t>VEGA ANTIAS CAROLINA MET-SU</t>
  </si>
  <si>
    <t>MENDEZ GUELET MARIA    SOFIA</t>
  </si>
  <si>
    <t>SOTO VEGA ROGELIO ARIEL</t>
  </si>
  <si>
    <t>ESCUELA HUINAY</t>
  </si>
  <si>
    <t>ARGEL VARGAS PATRICIA DE LOURD</t>
  </si>
  <si>
    <t>ESCUELA LA POZA</t>
  </si>
  <si>
    <t>ACUÑA TORRES LUIS LEANDRO</t>
  </si>
  <si>
    <t>AGUILAR PEREZ WALESKA  ELIZABET</t>
  </si>
  <si>
    <t>BAÑARES MARRIAN ARIEL JOAQUIN</t>
  </si>
  <si>
    <t>BARRIA TELLEZ JUAN ALBERTO</t>
  </si>
  <si>
    <t>BILLIK FOLATRE ROSA     SUSANA</t>
  </si>
  <si>
    <t>BORQUEZ VALDES CLAUDIO ANIBAL</t>
  </si>
  <si>
    <t>CALBUCURA CALBUCURA ERNESTO HUGO</t>
  </si>
  <si>
    <t>ESCARATE VEGA JOSEFINA LILY</t>
  </si>
  <si>
    <t>FIGUEROA MELGAREJO CLAUDIA GLORIA</t>
  </si>
  <si>
    <t>FLORES SOTO FABIOLA ANDREA</t>
  </si>
  <si>
    <t>GONZALEZ PEREZ RAUL ARMANDO</t>
  </si>
  <si>
    <t>LAGOS BASTIAS ANDRES ALFREDO</t>
  </si>
  <si>
    <t>MARDONES GALLARDO LAURA ANDREA</t>
  </si>
  <si>
    <t>MOLINA FIGUEROA SANDRA ODETTE</t>
  </si>
  <si>
    <t>PEREZ FERNANDEZ MIGUEL</t>
  </si>
  <si>
    <t>PINEDA MUÑOZ ANA MARIA</t>
  </si>
  <si>
    <t>QUIJADA MORA JOVANA</t>
  </si>
  <si>
    <t>REBOLLEDO OSSES FERNANDA PATRICIA</t>
  </si>
  <si>
    <t>SALDIVIA MALDONADO CESAR ALEXIS</t>
  </si>
  <si>
    <t>SEPULVEDA CUEVAS FRESIA   ANGELICA</t>
  </si>
  <si>
    <t>SOTO MARTINEZ MARIA    DE LAS MERCEDES</t>
  </si>
  <si>
    <t>TAPIA ALVAREZ JOSE LUIS</t>
  </si>
  <si>
    <t>MALDONADO MUÑOZ LUIS ARTEMIO</t>
  </si>
  <si>
    <t>SOTOMAYOR BARRIENTOS JOSE     JAIME</t>
  </si>
  <si>
    <t>GONZALEZ OYARZUN GLORIA   ISABEL</t>
  </si>
  <si>
    <t>HUERQUE MALDONADO RUBEN MARIO</t>
  </si>
  <si>
    <t>RIVERA ECHEVERRIA JACQUELINE</t>
  </si>
  <si>
    <t>SANTANDER BASTIAS ELISA DEL CARMEN</t>
  </si>
  <si>
    <t>RUIZ BAEZA YOLANDA  DEL ROSA</t>
  </si>
  <si>
    <t>VARGAS GUTIERREZ IDE DEL ROSARIO</t>
  </si>
  <si>
    <t>GARAY OYARZUN ABRAHAM</t>
  </si>
  <si>
    <t>MELIPILLAN PARANCAN JUAN</t>
  </si>
  <si>
    <t>GUTIERREZ MALDONADO EVER     ALEXIS</t>
  </si>
  <si>
    <t>ESCUELA QUETEN</t>
  </si>
  <si>
    <t>TOLEDO GALLARDO NORMA    INGRID</t>
  </si>
  <si>
    <t>PROSCHLE ZUÑIGA GLORIA   ISABEL</t>
  </si>
  <si>
    <t>ESCUELA QUIACA</t>
  </si>
  <si>
    <t>GUTIERREZ URIBE MAURICIO FEDERICO</t>
  </si>
  <si>
    <t>CID MARTINEZ NANCY    VERONICA</t>
  </si>
  <si>
    <t>ESCALONA BAZA GUACOLDA BRIGETT</t>
  </si>
  <si>
    <t>ESTRADA HUENTEO JEANETTE LAURA</t>
  </si>
  <si>
    <t>GONZALEZ REUQUE ROLANDO LEONEL</t>
  </si>
  <si>
    <t>OSORIO SOLIS HERNAN   ALBERTO</t>
  </si>
  <si>
    <t>RAMIREZ RUIZ ALBINA DE LAS MERCEDES</t>
  </si>
  <si>
    <t>SCHULZ BAHAMONDE CAROLA   ANDREA</t>
  </si>
  <si>
    <t>IBACACHE GALVEZ MANUEL   ANTONIO</t>
  </si>
  <si>
    <t>ARJEL MANSILLA FERNANDO JAVIER</t>
  </si>
  <si>
    <t>CAHUAS SAEZ VICTOR HERNAN</t>
  </si>
  <si>
    <t>LONCON ALVARADO JUANA EDITH</t>
  </si>
  <si>
    <t>LONCON ALVARADO LUZ ELIANA</t>
  </si>
  <si>
    <t>VERA TORRES RAUL ARMANDO</t>
  </si>
  <si>
    <t>Trabajados</t>
  </si>
  <si>
    <t>Contrato</t>
  </si>
  <si>
    <t>Función</t>
  </si>
  <si>
    <t>Ingreso</t>
  </si>
  <si>
    <t>Fecha</t>
  </si>
  <si>
    <t>Término</t>
  </si>
  <si>
    <t>ESCUELA ANTUPIREN</t>
  </si>
  <si>
    <t xml:space="preserve">ESCUELA CORDILLERA NEVADA </t>
  </si>
  <si>
    <t>ESCUELA SAN PEDRO CHAUCHIL</t>
  </si>
  <si>
    <t>ESCUELA CHOLGO</t>
  </si>
  <si>
    <t>ESCUELA CONTAO</t>
  </si>
  <si>
    <t>ESCUELA VALLE HERMOSO</t>
  </si>
  <si>
    <t>LICEO HORNOPIREN</t>
  </si>
  <si>
    <t>ESCUELA CANDELARIA LLANCHID</t>
  </si>
  <si>
    <t>ESC. SAN FRANCICO LLEGUIMAN</t>
  </si>
  <si>
    <t>ESCUELA CALETA EL MANZANO</t>
  </si>
  <si>
    <t>ESCUELA MAÑIHUEICO</t>
  </si>
  <si>
    <t>ESCUELA PICHICOLO</t>
  </si>
  <si>
    <t>ESCUELA DE QUILDACO</t>
  </si>
  <si>
    <t>ESCUELA SEMILLERO ROLECHA</t>
  </si>
  <si>
    <t>ESCUELA EL VARAL</t>
  </si>
  <si>
    <t>ESCUELA CATARATAS DEL ALERCE</t>
  </si>
  <si>
    <t>ENC. EXTRAESCOLAR</t>
  </si>
  <si>
    <t>DIRECTOR DAEM</t>
  </si>
  <si>
    <t>INDEFINIDO</t>
  </si>
  <si>
    <t>Impto.</t>
  </si>
  <si>
    <t>Imposiciones</t>
  </si>
  <si>
    <t>REGION</t>
  </si>
  <si>
    <t>DECIMA</t>
  </si>
  <si>
    <t>RBMN</t>
  </si>
  <si>
    <t>EXPERIENCIA</t>
  </si>
  <si>
    <t>DESEMPEÑO</t>
  </si>
  <si>
    <t>DIFICIL</t>
  </si>
  <si>
    <t>ZONA</t>
  </si>
  <si>
    <t>BONIF.</t>
  </si>
  <si>
    <t>PROPORCIONAL</t>
  </si>
  <si>
    <t>ASIGNACION</t>
  </si>
  <si>
    <t>TITULO</t>
  </si>
  <si>
    <t>MENCION</t>
  </si>
  <si>
    <t>HORAS</t>
  </si>
  <si>
    <t>Nº</t>
  </si>
  <si>
    <t>BIENIOS</t>
  </si>
  <si>
    <t xml:space="preserve">INCENTIVO </t>
  </si>
  <si>
    <t>PROFESIONAL</t>
  </si>
  <si>
    <t>EXTRAS</t>
  </si>
  <si>
    <t>PERFECCIONAMIENTO</t>
  </si>
  <si>
    <t>PERFECC.</t>
  </si>
  <si>
    <t>UMP</t>
  </si>
  <si>
    <t>COMPLEMEN.</t>
  </si>
  <si>
    <t>ART. 13</t>
  </si>
  <si>
    <t>LEY 19715</t>
  </si>
  <si>
    <t>MEDIA</t>
  </si>
  <si>
    <t>BASICA</t>
  </si>
  <si>
    <t>PLANILLA</t>
  </si>
  <si>
    <t>SUPLEM.</t>
  </si>
  <si>
    <t>ADICIONAL</t>
  </si>
  <si>
    <t>RESPONSAB.</t>
  </si>
  <si>
    <t>DIRECTIVA</t>
  </si>
  <si>
    <t>BONO</t>
  </si>
  <si>
    <t>LEY 19,200</t>
  </si>
  <si>
    <t>ASIG.</t>
  </si>
  <si>
    <t>FAMILIAR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</si>
  <si>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</si>
  <si>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</si>
  <si>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</si>
  <si>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</si>
  <si>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</si>
  <si>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</si>
  <si>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</si>
  <si>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</si>
  <si>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</si>
  <si>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BUSTAMANTE VILCHES PATRICIA MARICELA</t>
  </si>
  <si>
    <t>DE LA BARRA TILLERIA CLAUDIA GIOVANNA</t>
  </si>
  <si>
    <t>GONZALEZ HERRERA YASNA    PATRICIA</t>
  </si>
  <si>
    <t>HUEICHAO LINCOVIL CLAUDIA ANDREA</t>
  </si>
  <si>
    <t>LEVILL VERA CLAUDIO ANDRES</t>
  </si>
  <si>
    <t>MANSILLA SILVA CLAUDIA  KARINA</t>
  </si>
  <si>
    <t>MUNOZ MENESES MAGALY   SOLEDAD</t>
  </si>
  <si>
    <t>RODRIGUEZ MASIAS MANUEL</t>
  </si>
  <si>
    <t>ROMAN SEPULVEDA PAMELA SAVINA</t>
  </si>
  <si>
    <t>SALIPA HENRIQUEZ OMAR ALEJANDRO</t>
  </si>
  <si>
    <t>SEGURA HINOJOSA PAZ ALEJANDRA</t>
  </si>
  <si>
    <t>ESCUELAS SECTOR COSTERO</t>
  </si>
  <si>
    <t>ESCOLAR</t>
  </si>
  <si>
    <t>REMUNERACIONES PERSONAL DOCENTE COMUNA DE HUALAIHUE MES DE ABRIL 2012</t>
  </si>
  <si>
    <t>AGUILLON TRONCOSO NOEMI    ADONIS</t>
  </si>
  <si>
    <t>ARIAS ALOCILLA YESSENIA CONSTANZA</t>
  </si>
  <si>
    <t>CHAVEZ OYARZO YESICA   SOLEDAD</t>
  </si>
  <si>
    <t>CLARKE CAYUQUEO CRISTIAN</t>
  </si>
  <si>
    <t>FERNANDEZ BARRIA ANA MARIA</t>
  </si>
  <si>
    <t>Excelencia</t>
  </si>
  <si>
    <t>Académica</t>
  </si>
  <si>
    <t>Diferencia</t>
  </si>
  <si>
    <t>Sueldos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</si>
</sst>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dd/mm/yyyy"/>
    <numFmt numFmtId="166" formatCode="dd&quot;/&quot;mm&quot;/&quot;yyyy"/>
    <numFmt numFmtId="167" formatCode="_ * #,##0.0_ ;_ * \-#,##0.0_ ;_ * &quot;-&quot;??_ ;_ @_ "/>
    <numFmt numFmtId="168" formatCode="_ * #,##0_ ;_ * \-#,##0_ ;_ * &quot;-&quot;??_ ;_ @_ "/>
    <numFmt numFmtId="169" formatCode="_ &quot;$&quot;\ * #,##0.0_ ;_ &quot;$&quot;\ * \-#,##0.0_ ;_ &quot;$&quot;\ * &quot;-&quot;??_ ;_ @_ "/>
    <numFmt numFmtId="170" formatCode="_ &quot;$&quot;\ * #,##0_ ;_ &quot;$&quot;\ * \-#,##0_ ;_ &quot;$&quot;\ * &quot;-&quot;??_ ;_ @_ "/>
    <numFmt numFmtId="171" formatCode="0.0000"/>
    <numFmt numFmtId="172" formatCode="0.000"/>
    <numFmt numFmtId="173" formatCode="0.0"/>
  </numFmts>
  <fonts count="41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 applyProtection="1">
      <alignment/>
      <protection/>
    </xf>
    <xf numFmtId="3" fontId="21" fillId="0" borderId="10" xfId="0" applyNumberFormat="1" applyFont="1" applyBorder="1" applyAlignment="1">
      <alignment horizontal="right" vertical="center"/>
    </xf>
    <xf numFmtId="14" fontId="21" fillId="0" borderId="10" xfId="0" applyNumberFormat="1" applyFont="1" applyFill="1" applyBorder="1" applyAlignment="1" applyProtection="1">
      <alignment/>
      <protection/>
    </xf>
    <xf numFmtId="14" fontId="21" fillId="0" borderId="10" xfId="0" applyNumberFormat="1" applyFont="1" applyBorder="1" applyAlignment="1">
      <alignment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14" fontId="22" fillId="0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 applyProtection="1">
      <alignment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0" fontId="21" fillId="0" borderId="0" xfId="48" applyNumberFormat="1" applyFont="1" applyFill="1" applyBorder="1" applyAlignment="1" applyProtection="1">
      <alignment/>
      <protection/>
    </xf>
    <xf numFmtId="9" fontId="21" fillId="0" borderId="0" xfId="0" applyNumberFormat="1" applyFont="1" applyFill="1" applyBorder="1" applyAlignment="1" applyProtection="1">
      <alignment/>
      <protection/>
    </xf>
    <xf numFmtId="10" fontId="21" fillId="0" borderId="0" xfId="0" applyNumberFormat="1" applyFont="1" applyFill="1" applyBorder="1" applyAlignment="1" applyProtection="1">
      <alignment/>
      <protection/>
    </xf>
    <xf numFmtId="10" fontId="21" fillId="0" borderId="1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6" fontId="23" fillId="0" borderId="21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170" fontId="23" fillId="0" borderId="13" xfId="48" applyNumberFormat="1" applyFont="1" applyBorder="1" applyAlignment="1">
      <alignment horizontal="center" vertical="center"/>
    </xf>
    <xf numFmtId="170" fontId="23" fillId="0" borderId="21" xfId="48" applyNumberFormat="1" applyFont="1" applyBorder="1" applyAlignment="1">
      <alignment horizontal="center" vertical="center"/>
    </xf>
    <xf numFmtId="0" fontId="23" fillId="0" borderId="22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/>
      <protection/>
    </xf>
    <xf numFmtId="168" fontId="21" fillId="0" borderId="10" xfId="46" applyNumberFormat="1" applyFont="1" applyFill="1" applyBorder="1" applyAlignment="1" applyProtection="1">
      <alignment/>
      <protection/>
    </xf>
    <xf numFmtId="170" fontId="21" fillId="0" borderId="13" xfId="48" applyNumberFormat="1" applyFont="1" applyFill="1" applyBorder="1" applyAlignment="1" applyProtection="1">
      <alignment/>
      <protection/>
    </xf>
    <xf numFmtId="10" fontId="23" fillId="0" borderId="11" xfId="0" applyNumberFormat="1" applyFont="1" applyBorder="1" applyAlignment="1">
      <alignment horizontal="center" vertical="center"/>
    </xf>
    <xf numFmtId="10" fontId="23" fillId="0" borderId="22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right" vertical="center"/>
    </xf>
    <xf numFmtId="0" fontId="23" fillId="0" borderId="18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0" fontId="21" fillId="0" borderId="12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0" fontId="21" fillId="0" borderId="0" xfId="0" applyNumberFormat="1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7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29.140625" style="1" customWidth="1"/>
    <col min="2" max="2" width="7.57421875" style="1" customWidth="1"/>
    <col min="3" max="3" width="21.8515625" style="1" customWidth="1"/>
    <col min="4" max="4" width="8.28125" style="1" customWidth="1"/>
    <col min="5" max="5" width="17.8515625" style="1" customWidth="1"/>
    <col min="6" max="6" width="14.140625" style="1" customWidth="1"/>
    <col min="7" max="7" width="8.8515625" style="1" customWidth="1"/>
    <col min="8" max="8" width="9.00390625" style="1" customWidth="1"/>
    <col min="9" max="9" width="7.8515625" style="1" customWidth="1"/>
    <col min="10" max="10" width="7.57421875" style="1" customWidth="1"/>
    <col min="11" max="11" width="8.140625" style="1" customWidth="1"/>
    <col min="12" max="12" width="6.7109375" style="1" customWidth="1"/>
    <col min="13" max="14" width="7.8515625" style="21" customWidth="1"/>
    <col min="15" max="15" width="9.00390625" style="21" customWidth="1"/>
    <col min="16" max="16" width="7.7109375" style="21" customWidth="1"/>
    <col min="17" max="17" width="10.57421875" style="1" customWidth="1"/>
    <col min="18" max="20" width="9.28125" style="1" customWidth="1"/>
    <col min="21" max="21" width="11.28125" style="1" customWidth="1"/>
    <col min="22" max="23" width="9.28125" style="1" customWidth="1"/>
    <col min="24" max="24" width="9.8515625" style="1" customWidth="1"/>
    <col min="25" max="32" width="9.28125" style="1" customWidth="1"/>
    <col min="33" max="37" width="9.8515625" style="1" customWidth="1"/>
    <col min="38" max="38" width="11.421875" style="1" customWidth="1"/>
    <col min="39" max="39" width="11.00390625" style="1" customWidth="1"/>
    <col min="40" max="40" width="10.00390625" style="1" customWidth="1"/>
    <col min="41" max="16384" width="11.421875" style="1" customWidth="1"/>
  </cols>
  <sheetData>
    <row r="1" spans="22:30" ht="11.25">
      <c r="V1" s="21"/>
      <c r="Y1" s="21"/>
      <c r="Z1" s="21"/>
      <c r="AA1" s="21"/>
      <c r="AB1" s="21"/>
      <c r="AC1" s="21"/>
      <c r="AD1" s="21"/>
    </row>
    <row r="2" spans="3:30" ht="11.25">
      <c r="C2" s="57" t="s">
        <v>202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5"/>
      <c r="V2" s="21"/>
      <c r="Y2" s="21"/>
      <c r="Z2" s="21"/>
      <c r="AA2" s="21"/>
      <c r="AB2" s="21"/>
      <c r="AC2" s="21"/>
      <c r="AD2" s="21"/>
    </row>
    <row r="3" spans="22:30" ht="11.25">
      <c r="V3" s="21"/>
      <c r="Y3" s="21"/>
      <c r="Z3" s="21"/>
      <c r="AA3" s="21"/>
      <c r="AB3" s="21"/>
      <c r="AC3" s="21"/>
      <c r="AD3" s="21"/>
    </row>
    <row r="4" spans="17:30" ht="12" thickBot="1">
      <c r="Q4" s="19"/>
      <c r="S4" s="20"/>
      <c r="Y4" s="21"/>
      <c r="Z4" s="21"/>
      <c r="AA4" s="21"/>
      <c r="AB4" s="21"/>
      <c r="AC4" s="21"/>
      <c r="AD4" s="21"/>
    </row>
    <row r="5" spans="1:40" s="11" customFormat="1" ht="11.25">
      <c r="A5" s="8"/>
      <c r="B5" s="25"/>
      <c r="C5" s="8"/>
      <c r="D5" s="26" t="s">
        <v>0</v>
      </c>
      <c r="E5" s="10" t="s">
        <v>182</v>
      </c>
      <c r="F5" s="9"/>
      <c r="G5" s="27" t="s">
        <v>122</v>
      </c>
      <c r="H5" s="12" t="s">
        <v>122</v>
      </c>
      <c r="I5" s="26" t="s">
        <v>1</v>
      </c>
      <c r="J5" s="10" t="s">
        <v>157</v>
      </c>
      <c r="K5" s="10" t="s">
        <v>157</v>
      </c>
      <c r="L5" s="26" t="s">
        <v>158</v>
      </c>
      <c r="M5" s="42" t="s">
        <v>2</v>
      </c>
      <c r="N5" s="42" t="s">
        <v>2</v>
      </c>
      <c r="O5" s="42" t="s">
        <v>2</v>
      </c>
      <c r="P5" s="26" t="s">
        <v>186</v>
      </c>
      <c r="Q5" s="10"/>
      <c r="R5" s="10"/>
      <c r="S5" s="10" t="s">
        <v>149</v>
      </c>
      <c r="T5" s="10"/>
      <c r="U5" s="26" t="s">
        <v>152</v>
      </c>
      <c r="V5" s="10" t="s">
        <v>154</v>
      </c>
      <c r="W5" s="26" t="s">
        <v>154</v>
      </c>
      <c r="X5" s="10"/>
      <c r="Y5" s="8" t="s">
        <v>154</v>
      </c>
      <c r="Z5" s="24" t="s">
        <v>167</v>
      </c>
      <c r="AA5" s="8" t="s">
        <v>154</v>
      </c>
      <c r="AB5" s="48"/>
      <c r="AC5" s="8"/>
      <c r="AD5" s="8"/>
      <c r="AE5" s="10"/>
      <c r="AF5" s="10"/>
      <c r="AG5" s="52"/>
      <c r="AH5" s="52"/>
      <c r="AI5" s="52"/>
      <c r="AJ5" s="52"/>
      <c r="AK5" s="52"/>
      <c r="AL5" s="24"/>
      <c r="AM5" s="8"/>
      <c r="AN5" s="28"/>
    </row>
    <row r="6" spans="1:40" s="11" customFormat="1" ht="11.25">
      <c r="A6" s="33" t="s">
        <v>3</v>
      </c>
      <c r="B6" s="23" t="s">
        <v>145</v>
      </c>
      <c r="C6" s="33" t="s">
        <v>4</v>
      </c>
      <c r="D6" s="23" t="s">
        <v>119</v>
      </c>
      <c r="E6" s="33" t="s">
        <v>183</v>
      </c>
      <c r="F6" s="33" t="s">
        <v>120</v>
      </c>
      <c r="G6" s="23" t="s">
        <v>121</v>
      </c>
      <c r="H6" s="33" t="s">
        <v>123</v>
      </c>
      <c r="I6" s="23" t="s">
        <v>118</v>
      </c>
      <c r="J6" s="33" t="s">
        <v>170</v>
      </c>
      <c r="K6" s="33" t="s">
        <v>169</v>
      </c>
      <c r="L6" s="23" t="s">
        <v>159</v>
      </c>
      <c r="M6" s="43" t="s">
        <v>159</v>
      </c>
      <c r="N6" s="43" t="s">
        <v>164</v>
      </c>
      <c r="O6" s="43" t="s">
        <v>149</v>
      </c>
      <c r="P6" s="23" t="s">
        <v>187</v>
      </c>
      <c r="Q6" s="33" t="s">
        <v>147</v>
      </c>
      <c r="R6" s="33" t="s">
        <v>148</v>
      </c>
      <c r="S6" s="33" t="s">
        <v>150</v>
      </c>
      <c r="T6" s="33" t="s">
        <v>151</v>
      </c>
      <c r="U6" s="23" t="s">
        <v>153</v>
      </c>
      <c r="V6" s="33" t="s">
        <v>155</v>
      </c>
      <c r="W6" s="23" t="s">
        <v>156</v>
      </c>
      <c r="X6" s="33" t="s">
        <v>165</v>
      </c>
      <c r="Y6" s="38" t="s">
        <v>163</v>
      </c>
      <c r="Z6" s="46" t="s">
        <v>168</v>
      </c>
      <c r="AA6" s="38" t="s">
        <v>174</v>
      </c>
      <c r="AB6" s="49" t="s">
        <v>171</v>
      </c>
      <c r="AC6" s="38" t="s">
        <v>154</v>
      </c>
      <c r="AD6" s="38" t="s">
        <v>176</v>
      </c>
      <c r="AE6" s="33" t="s">
        <v>160</v>
      </c>
      <c r="AF6" s="33" t="s">
        <v>157</v>
      </c>
      <c r="AG6" s="53" t="s">
        <v>178</v>
      </c>
      <c r="AH6" s="53" t="s">
        <v>208</v>
      </c>
      <c r="AI6" s="53" t="s">
        <v>176</v>
      </c>
      <c r="AJ6" s="53" t="s">
        <v>176</v>
      </c>
      <c r="AK6" s="53" t="s">
        <v>210</v>
      </c>
      <c r="AL6" s="29" t="s">
        <v>180</v>
      </c>
      <c r="AM6" s="33" t="s">
        <v>2</v>
      </c>
      <c r="AN6" s="30" t="s">
        <v>144</v>
      </c>
    </row>
    <row r="7" spans="1:40" s="11" customFormat="1" ht="12" thickBot="1">
      <c r="A7" s="17"/>
      <c r="B7" s="32"/>
      <c r="C7" s="17"/>
      <c r="D7" s="32"/>
      <c r="E7" s="17" t="s">
        <v>184</v>
      </c>
      <c r="F7" s="17"/>
      <c r="G7" s="32"/>
      <c r="H7" s="17"/>
      <c r="I7" s="32"/>
      <c r="J7" s="41">
        <v>10519</v>
      </c>
      <c r="K7" s="41">
        <v>11069</v>
      </c>
      <c r="L7" s="32"/>
      <c r="M7" s="44"/>
      <c r="N7" s="44"/>
      <c r="O7" s="44" t="s">
        <v>150</v>
      </c>
      <c r="P7" s="44"/>
      <c r="Q7" s="17"/>
      <c r="R7" s="17"/>
      <c r="S7" s="17"/>
      <c r="T7" s="35">
        <v>0.35</v>
      </c>
      <c r="U7" s="34">
        <v>815</v>
      </c>
      <c r="V7" s="36">
        <v>52658</v>
      </c>
      <c r="W7" s="37">
        <v>17553</v>
      </c>
      <c r="X7" s="36" t="s">
        <v>166</v>
      </c>
      <c r="Y7" s="39"/>
      <c r="Z7" s="47"/>
      <c r="AA7" s="39" t="s">
        <v>175</v>
      </c>
      <c r="AB7" s="50" t="s">
        <v>172</v>
      </c>
      <c r="AC7" s="39" t="s">
        <v>173</v>
      </c>
      <c r="AD7" s="39" t="s">
        <v>177</v>
      </c>
      <c r="AE7" s="17" t="s">
        <v>161</v>
      </c>
      <c r="AF7" s="17" t="s">
        <v>162</v>
      </c>
      <c r="AG7" s="31" t="s">
        <v>179</v>
      </c>
      <c r="AH7" s="31" t="s">
        <v>209</v>
      </c>
      <c r="AI7" s="31" t="s">
        <v>201</v>
      </c>
      <c r="AJ7" s="31" t="s">
        <v>173</v>
      </c>
      <c r="AK7" s="31" t="s">
        <v>211</v>
      </c>
      <c r="AL7" s="31" t="s">
        <v>181</v>
      </c>
      <c r="AM7" s="17" t="s">
        <v>143</v>
      </c>
      <c r="AN7" s="18"/>
    </row>
    <row r="8" spans="1:40" ht="11.25">
      <c r="A8" s="13" t="s">
        <v>67</v>
      </c>
      <c r="B8" s="13" t="s">
        <v>146</v>
      </c>
      <c r="C8" s="13" t="s">
        <v>130</v>
      </c>
      <c r="D8" s="13" t="s">
        <v>7</v>
      </c>
      <c r="E8" s="13" t="s">
        <v>185</v>
      </c>
      <c r="F8" s="13" t="s">
        <v>8</v>
      </c>
      <c r="G8" s="14">
        <v>37718</v>
      </c>
      <c r="H8" s="15" t="s">
        <v>142</v>
      </c>
      <c r="I8" s="16">
        <v>30</v>
      </c>
      <c r="J8" s="16"/>
      <c r="K8" s="16">
        <v>30</v>
      </c>
      <c r="L8" s="16">
        <v>6</v>
      </c>
      <c r="M8" s="51">
        <v>0.4006</v>
      </c>
      <c r="N8" s="51">
        <v>0</v>
      </c>
      <c r="O8" s="51">
        <v>0.2</v>
      </c>
      <c r="P8" s="51" t="s">
        <v>188</v>
      </c>
      <c r="Q8" s="16">
        <f>K8*11069</f>
        <v>332070</v>
      </c>
      <c r="R8" s="16">
        <f aca="true" t="shared" si="0" ref="R8:R23">Q8*M8</f>
        <v>133027.242</v>
      </c>
      <c r="S8" s="16">
        <f aca="true" t="shared" si="1" ref="S8:S23">Q8*O8</f>
        <v>66414</v>
      </c>
      <c r="T8" s="16">
        <f>Q8*35%</f>
        <v>116224.49999999999</v>
      </c>
      <c r="U8" s="16">
        <v>24450</v>
      </c>
      <c r="V8" s="16">
        <v>52658</v>
      </c>
      <c r="W8" s="16">
        <v>17553</v>
      </c>
      <c r="X8" s="16"/>
      <c r="Y8" s="16">
        <f>Q8*N8</f>
        <v>0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>
        <v>742397</v>
      </c>
      <c r="AM8" s="16">
        <v>1526</v>
      </c>
      <c r="AN8" s="16">
        <v>177683</v>
      </c>
    </row>
    <row r="9" spans="1:40" ht="11.25">
      <c r="A9" s="2" t="s">
        <v>68</v>
      </c>
      <c r="B9" s="2" t="s">
        <v>146</v>
      </c>
      <c r="C9" s="2" t="s">
        <v>130</v>
      </c>
      <c r="D9" s="2" t="s">
        <v>11</v>
      </c>
      <c r="E9" s="2" t="s">
        <v>185</v>
      </c>
      <c r="F9" s="2" t="s">
        <v>8</v>
      </c>
      <c r="G9" s="3">
        <v>35898</v>
      </c>
      <c r="H9" s="6">
        <v>41333</v>
      </c>
      <c r="I9" s="5">
        <v>30</v>
      </c>
      <c r="J9" s="5"/>
      <c r="K9" s="5">
        <v>44</v>
      </c>
      <c r="L9" s="5">
        <v>7</v>
      </c>
      <c r="M9" s="22">
        <v>0.4672</v>
      </c>
      <c r="N9" s="45">
        <v>0</v>
      </c>
      <c r="O9" s="45">
        <v>0.2</v>
      </c>
      <c r="P9" s="45" t="s">
        <v>188</v>
      </c>
      <c r="Q9" s="5">
        <f>K9*11069</f>
        <v>487036</v>
      </c>
      <c r="R9" s="5">
        <f t="shared" si="0"/>
        <v>227543.2192</v>
      </c>
      <c r="S9" s="5">
        <f t="shared" si="1"/>
        <v>97407.20000000001</v>
      </c>
      <c r="T9" s="5">
        <f>Q9*35%</f>
        <v>170462.59999999998</v>
      </c>
      <c r="U9" s="5">
        <f>(J9+K9)*815</f>
        <v>35860</v>
      </c>
      <c r="V9" s="5">
        <v>52658</v>
      </c>
      <c r="W9" s="5">
        <v>17553</v>
      </c>
      <c r="X9" s="5"/>
      <c r="Y9" s="5">
        <f>Q9*N9</f>
        <v>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16">
        <v>1088520</v>
      </c>
      <c r="AM9" s="5">
        <v>17680</v>
      </c>
      <c r="AN9" s="5">
        <v>200723</v>
      </c>
    </row>
    <row r="10" spans="1:40" ht="11.25">
      <c r="A10" s="58" t="s">
        <v>203</v>
      </c>
      <c r="B10" s="13" t="s">
        <v>146</v>
      </c>
      <c r="C10" s="2" t="s">
        <v>124</v>
      </c>
      <c r="D10" s="2" t="s">
        <v>11</v>
      </c>
      <c r="E10" s="2" t="s">
        <v>185</v>
      </c>
      <c r="F10" s="2" t="s">
        <v>8</v>
      </c>
      <c r="G10" s="3">
        <v>41008</v>
      </c>
      <c r="H10" s="6">
        <v>41333</v>
      </c>
      <c r="I10" s="5">
        <v>22</v>
      </c>
      <c r="J10" s="5">
        <v>30</v>
      </c>
      <c r="K10" s="5"/>
      <c r="L10" s="5">
        <v>0</v>
      </c>
      <c r="M10" s="22">
        <v>0</v>
      </c>
      <c r="N10" s="45">
        <v>0</v>
      </c>
      <c r="O10" s="45">
        <v>0.2</v>
      </c>
      <c r="P10" s="51" t="s">
        <v>188</v>
      </c>
      <c r="Q10" s="5">
        <v>231418</v>
      </c>
      <c r="R10" s="5">
        <f t="shared" si="0"/>
        <v>0</v>
      </c>
      <c r="S10" s="5">
        <f t="shared" si="1"/>
        <v>46283.600000000006</v>
      </c>
      <c r="T10" s="5">
        <f>Q10*35%</f>
        <v>80996.29999999999</v>
      </c>
      <c r="U10" s="5">
        <v>17930</v>
      </c>
      <c r="V10" s="5">
        <v>105316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6">
        <v>481945</v>
      </c>
      <c r="AM10" s="5">
        <v>0</v>
      </c>
      <c r="AN10" s="5">
        <v>88485</v>
      </c>
    </row>
    <row r="11" spans="1:40" ht="11.25">
      <c r="A11" s="2" t="s">
        <v>34</v>
      </c>
      <c r="B11" s="2" t="s">
        <v>146</v>
      </c>
      <c r="C11" s="2" t="s">
        <v>35</v>
      </c>
      <c r="D11" s="2" t="s">
        <v>7</v>
      </c>
      <c r="E11" s="2" t="s">
        <v>185</v>
      </c>
      <c r="F11" s="2" t="s">
        <v>8</v>
      </c>
      <c r="G11" s="3">
        <v>30256</v>
      </c>
      <c r="H11" s="4" t="s">
        <v>142</v>
      </c>
      <c r="I11" s="5">
        <v>30</v>
      </c>
      <c r="J11" s="5">
        <v>42</v>
      </c>
      <c r="K11" s="5"/>
      <c r="L11" s="5">
        <v>15</v>
      </c>
      <c r="M11" s="45">
        <v>1</v>
      </c>
      <c r="N11" s="45">
        <v>0.4</v>
      </c>
      <c r="O11" s="45">
        <v>0.15</v>
      </c>
      <c r="P11" s="45" t="s">
        <v>188</v>
      </c>
      <c r="Q11" s="5">
        <f>J11*10519</f>
        <v>441798</v>
      </c>
      <c r="R11" s="5">
        <f t="shared" si="0"/>
        <v>441798</v>
      </c>
      <c r="S11" s="5">
        <f t="shared" si="1"/>
        <v>66269.7</v>
      </c>
      <c r="T11" s="5">
        <f>Q11*35%</f>
        <v>154629.3</v>
      </c>
      <c r="U11" s="5">
        <f>(J11+K11)*815</f>
        <v>34230</v>
      </c>
      <c r="V11" s="5">
        <v>52658</v>
      </c>
      <c r="W11" s="5"/>
      <c r="X11" s="5">
        <v>1246</v>
      </c>
      <c r="Y11" s="5">
        <f aca="true" t="shared" si="2" ref="Y11:Y27">Q11*N11</f>
        <v>176719.2</v>
      </c>
      <c r="Z11" s="5">
        <v>91914</v>
      </c>
      <c r="AA11" s="5"/>
      <c r="AB11" s="5">
        <v>81496</v>
      </c>
      <c r="AC11" s="5"/>
      <c r="AD11" s="5"/>
      <c r="AE11" s="5"/>
      <c r="AF11" s="5"/>
      <c r="AG11" s="5"/>
      <c r="AH11" s="5"/>
      <c r="AI11" s="5"/>
      <c r="AJ11" s="5"/>
      <c r="AK11" s="5"/>
      <c r="AL11" s="16">
        <v>1542759</v>
      </c>
      <c r="AM11" s="5">
        <v>40717</v>
      </c>
      <c r="AN11" s="5">
        <v>295864</v>
      </c>
    </row>
    <row r="12" spans="1:40" ht="11.25">
      <c r="A12" s="2" t="s">
        <v>45</v>
      </c>
      <c r="B12" s="13" t="s">
        <v>146</v>
      </c>
      <c r="C12" s="2" t="s">
        <v>127</v>
      </c>
      <c r="D12" s="2" t="s">
        <v>11</v>
      </c>
      <c r="E12" s="2" t="s">
        <v>185</v>
      </c>
      <c r="F12" s="2" t="s">
        <v>8</v>
      </c>
      <c r="G12" s="3">
        <v>37333</v>
      </c>
      <c r="H12" s="6">
        <v>41333</v>
      </c>
      <c r="I12" s="5">
        <v>30</v>
      </c>
      <c r="J12" s="5">
        <v>44</v>
      </c>
      <c r="K12" s="5"/>
      <c r="L12" s="5">
        <v>5</v>
      </c>
      <c r="M12" s="22">
        <v>0.334</v>
      </c>
      <c r="N12" s="45">
        <v>0</v>
      </c>
      <c r="O12" s="45">
        <v>0.15</v>
      </c>
      <c r="P12" s="51" t="s">
        <v>188</v>
      </c>
      <c r="Q12" s="5">
        <f>J12*10519</f>
        <v>462836</v>
      </c>
      <c r="R12" s="5">
        <f t="shared" si="0"/>
        <v>154587.22400000002</v>
      </c>
      <c r="S12" s="5">
        <f t="shared" si="1"/>
        <v>69425.4</v>
      </c>
      <c r="T12" s="5">
        <f>Q12*30%</f>
        <v>138850.8</v>
      </c>
      <c r="U12" s="5">
        <f>(J12+K12)*815</f>
        <v>35860</v>
      </c>
      <c r="V12" s="5"/>
      <c r="W12" s="5"/>
      <c r="X12" s="5"/>
      <c r="Y12" s="5">
        <f t="shared" si="2"/>
        <v>0</v>
      </c>
      <c r="Z12" s="5">
        <v>91914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6">
        <v>953473</v>
      </c>
      <c r="AM12" s="5">
        <v>12154</v>
      </c>
      <c r="AN12" s="5">
        <v>176202</v>
      </c>
    </row>
    <row r="13" spans="1:40" ht="11.25">
      <c r="A13" s="2" t="s">
        <v>46</v>
      </c>
      <c r="B13" s="2" t="s">
        <v>146</v>
      </c>
      <c r="C13" s="2" t="s">
        <v>128</v>
      </c>
      <c r="D13" s="2" t="s">
        <v>7</v>
      </c>
      <c r="E13" s="2" t="s">
        <v>185</v>
      </c>
      <c r="F13" s="2" t="s">
        <v>8</v>
      </c>
      <c r="G13" s="3">
        <v>32790</v>
      </c>
      <c r="H13" s="4" t="s">
        <v>142</v>
      </c>
      <c r="I13" s="5">
        <v>30</v>
      </c>
      <c r="J13" s="5">
        <v>44</v>
      </c>
      <c r="K13" s="5"/>
      <c r="L13" s="5">
        <v>13</v>
      </c>
      <c r="M13" s="45">
        <v>0.8668</v>
      </c>
      <c r="N13" s="45">
        <v>0.4</v>
      </c>
      <c r="O13" s="45">
        <v>0.2</v>
      </c>
      <c r="P13" s="45" t="s">
        <v>188</v>
      </c>
      <c r="Q13" s="5">
        <f>J13*10519</f>
        <v>462836</v>
      </c>
      <c r="R13" s="5">
        <f t="shared" si="0"/>
        <v>401186.2448</v>
      </c>
      <c r="S13" s="5">
        <f t="shared" si="1"/>
        <v>92567.20000000001</v>
      </c>
      <c r="T13" s="5">
        <f aca="true" t="shared" si="3" ref="T13:T23">Q13*35%</f>
        <v>161992.59999999998</v>
      </c>
      <c r="U13" s="5">
        <f>(J13+K13)*815</f>
        <v>35860</v>
      </c>
      <c r="V13" s="5">
        <v>52658</v>
      </c>
      <c r="W13" s="5"/>
      <c r="X13" s="5"/>
      <c r="Y13" s="5">
        <f t="shared" si="2"/>
        <v>185134.40000000002</v>
      </c>
      <c r="Z13" s="5"/>
      <c r="AA13" s="5">
        <v>92567</v>
      </c>
      <c r="AB13" s="5">
        <v>83640</v>
      </c>
      <c r="AC13" s="5">
        <v>15938</v>
      </c>
      <c r="AD13" s="5"/>
      <c r="AE13" s="5"/>
      <c r="AF13" s="5"/>
      <c r="AG13" s="5"/>
      <c r="AH13" s="5">
        <v>111708</v>
      </c>
      <c r="AI13" s="5"/>
      <c r="AJ13" s="5"/>
      <c r="AK13" s="5"/>
      <c r="AL13" s="16">
        <v>1696087</v>
      </c>
      <c r="AM13" s="5">
        <v>55990</v>
      </c>
      <c r="AN13" s="5">
        <v>280059</v>
      </c>
    </row>
    <row r="14" spans="1:40" ht="11.25">
      <c r="A14" s="2" t="s">
        <v>12</v>
      </c>
      <c r="B14" s="13" t="s">
        <v>146</v>
      </c>
      <c r="C14" s="2" t="s">
        <v>124</v>
      </c>
      <c r="D14" s="2" t="s">
        <v>7</v>
      </c>
      <c r="E14" s="2" t="s">
        <v>185</v>
      </c>
      <c r="F14" s="2" t="s">
        <v>8</v>
      </c>
      <c r="G14" s="3">
        <v>32680</v>
      </c>
      <c r="H14" s="4" t="s">
        <v>142</v>
      </c>
      <c r="I14" s="5">
        <v>30</v>
      </c>
      <c r="J14" s="5">
        <v>32</v>
      </c>
      <c r="K14" s="5"/>
      <c r="L14" s="5">
        <v>11</v>
      </c>
      <c r="M14" s="22">
        <v>0.7336</v>
      </c>
      <c r="N14" s="45">
        <v>0.2111</v>
      </c>
      <c r="O14" s="45">
        <v>0.2</v>
      </c>
      <c r="P14" s="51" t="s">
        <v>188</v>
      </c>
      <c r="Q14" s="5">
        <f>J14*10519</f>
        <v>336608</v>
      </c>
      <c r="R14" s="5">
        <f t="shared" si="0"/>
        <v>246935.6288</v>
      </c>
      <c r="S14" s="5">
        <f t="shared" si="1"/>
        <v>67321.6</v>
      </c>
      <c r="T14" s="5">
        <f t="shared" si="3"/>
        <v>117812.79999999999</v>
      </c>
      <c r="U14" s="5">
        <f>(J14+K14)*815</f>
        <v>26080</v>
      </c>
      <c r="V14" s="5">
        <v>52658</v>
      </c>
      <c r="W14" s="5"/>
      <c r="X14" s="5"/>
      <c r="Y14" s="5">
        <f t="shared" si="2"/>
        <v>71057.9488</v>
      </c>
      <c r="Z14" s="5"/>
      <c r="AA14" s="5"/>
      <c r="AB14" s="5">
        <v>63905</v>
      </c>
      <c r="AC14" s="5"/>
      <c r="AD14" s="5"/>
      <c r="AE14" s="5"/>
      <c r="AF14" s="5"/>
      <c r="AG14" s="5"/>
      <c r="AH14" s="5"/>
      <c r="AI14" s="5">
        <v>26365</v>
      </c>
      <c r="AJ14" s="5"/>
      <c r="AK14" s="5"/>
      <c r="AL14" s="16">
        <v>1008744</v>
      </c>
      <c r="AM14" s="5">
        <v>13332</v>
      </c>
      <c r="AN14" s="5">
        <v>181544</v>
      </c>
    </row>
    <row r="15" spans="1:40" ht="11.25">
      <c r="A15" s="2" t="s">
        <v>65</v>
      </c>
      <c r="B15" s="2" t="s">
        <v>146</v>
      </c>
      <c r="C15" s="2" t="s">
        <v>66</v>
      </c>
      <c r="D15" s="2" t="s">
        <v>7</v>
      </c>
      <c r="E15" s="2" t="s">
        <v>185</v>
      </c>
      <c r="F15" s="2" t="s">
        <v>8</v>
      </c>
      <c r="G15" s="3">
        <v>35180</v>
      </c>
      <c r="H15" s="4" t="s">
        <v>142</v>
      </c>
      <c r="I15" s="5">
        <v>30</v>
      </c>
      <c r="J15" s="5">
        <v>44</v>
      </c>
      <c r="K15" s="5"/>
      <c r="L15" s="5">
        <v>8</v>
      </c>
      <c r="M15" s="22">
        <v>0.5338</v>
      </c>
      <c r="N15" s="45">
        <v>0.2004</v>
      </c>
      <c r="O15" s="45">
        <v>0.15</v>
      </c>
      <c r="P15" s="45" t="s">
        <v>188</v>
      </c>
      <c r="Q15" s="5">
        <f>J15*10519</f>
        <v>462836</v>
      </c>
      <c r="R15" s="5">
        <f t="shared" si="0"/>
        <v>247061.85680000004</v>
      </c>
      <c r="S15" s="5">
        <f t="shared" si="1"/>
        <v>69425.4</v>
      </c>
      <c r="T15" s="5">
        <f t="shared" si="3"/>
        <v>161992.59999999998</v>
      </c>
      <c r="U15" s="5">
        <f>(J15+K15)*815</f>
        <v>35860</v>
      </c>
      <c r="V15" s="5"/>
      <c r="W15" s="5"/>
      <c r="X15" s="5"/>
      <c r="Y15" s="5">
        <f t="shared" si="2"/>
        <v>92752.33439999999</v>
      </c>
      <c r="Z15" s="5">
        <v>91914</v>
      </c>
      <c r="AA15" s="5"/>
      <c r="AB15" s="5">
        <v>26730</v>
      </c>
      <c r="AC15" s="5"/>
      <c r="AD15" s="5"/>
      <c r="AE15" s="5"/>
      <c r="AF15" s="5"/>
      <c r="AG15" s="5"/>
      <c r="AH15" s="5"/>
      <c r="AI15" s="5"/>
      <c r="AJ15" s="5"/>
      <c r="AK15" s="5"/>
      <c r="AL15" s="16">
        <v>1188572</v>
      </c>
      <c r="AM15" s="5">
        <v>21622</v>
      </c>
      <c r="AN15" s="5">
        <v>221933</v>
      </c>
    </row>
    <row r="16" spans="1:40" ht="11.25">
      <c r="A16" s="58" t="s">
        <v>204</v>
      </c>
      <c r="B16" s="13" t="s">
        <v>146</v>
      </c>
      <c r="C16" s="2" t="s">
        <v>128</v>
      </c>
      <c r="D16" s="2" t="s">
        <v>11</v>
      </c>
      <c r="E16" s="2" t="s">
        <v>185</v>
      </c>
      <c r="F16" s="2" t="s">
        <v>8</v>
      </c>
      <c r="G16" s="3">
        <v>41001</v>
      </c>
      <c r="H16" s="6">
        <v>41333</v>
      </c>
      <c r="I16" s="5">
        <v>29</v>
      </c>
      <c r="J16" s="5"/>
      <c r="K16" s="5">
        <v>44</v>
      </c>
      <c r="L16" s="5">
        <v>0</v>
      </c>
      <c r="M16" s="22">
        <v>0</v>
      </c>
      <c r="N16" s="45">
        <v>0</v>
      </c>
      <c r="O16" s="45">
        <v>0.2</v>
      </c>
      <c r="P16" s="51" t="s">
        <v>188</v>
      </c>
      <c r="Q16" s="5">
        <v>470801</v>
      </c>
      <c r="R16" s="5">
        <f t="shared" si="0"/>
        <v>0</v>
      </c>
      <c r="S16" s="5">
        <f t="shared" si="1"/>
        <v>94160.20000000001</v>
      </c>
      <c r="T16" s="5">
        <f t="shared" si="3"/>
        <v>164780.34999999998</v>
      </c>
      <c r="U16" s="5">
        <v>34665</v>
      </c>
      <c r="V16" s="5"/>
      <c r="W16" s="5"/>
      <c r="X16" s="5"/>
      <c r="Y16" s="5">
        <f t="shared" si="2"/>
        <v>0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6">
        <v>764407</v>
      </c>
      <c r="AM16" s="5">
        <v>4493</v>
      </c>
      <c r="AN16" s="5">
        <v>140345</v>
      </c>
    </row>
    <row r="17" spans="1:40" ht="11.25">
      <c r="A17" s="2" t="s">
        <v>113</v>
      </c>
      <c r="B17" s="2" t="s">
        <v>146</v>
      </c>
      <c r="C17" s="2" t="s">
        <v>139</v>
      </c>
      <c r="D17" s="2" t="s">
        <v>11</v>
      </c>
      <c r="E17" s="2" t="s">
        <v>185</v>
      </c>
      <c r="F17" s="2" t="s">
        <v>8</v>
      </c>
      <c r="G17" s="7">
        <v>40605</v>
      </c>
      <c r="H17" s="6">
        <v>41333</v>
      </c>
      <c r="I17" s="5">
        <v>30</v>
      </c>
      <c r="J17" s="5">
        <v>39</v>
      </c>
      <c r="K17" s="5"/>
      <c r="L17" s="5">
        <v>0</v>
      </c>
      <c r="M17" s="22">
        <v>0</v>
      </c>
      <c r="N17" s="45">
        <v>0</v>
      </c>
      <c r="O17" s="45">
        <v>0.15</v>
      </c>
      <c r="P17" s="45" t="s">
        <v>188</v>
      </c>
      <c r="Q17" s="5">
        <f>J17*10519</f>
        <v>410241</v>
      </c>
      <c r="R17" s="5">
        <f t="shared" si="0"/>
        <v>0</v>
      </c>
      <c r="S17" s="5">
        <f t="shared" si="1"/>
        <v>61536.149999999994</v>
      </c>
      <c r="T17" s="5">
        <f t="shared" si="3"/>
        <v>143584.34999999998</v>
      </c>
      <c r="U17" s="5">
        <f>(J17+K17)*815</f>
        <v>31785</v>
      </c>
      <c r="V17" s="5">
        <v>52658</v>
      </c>
      <c r="W17" s="5"/>
      <c r="X17" s="5"/>
      <c r="Y17" s="5">
        <f t="shared" si="2"/>
        <v>0</v>
      </c>
      <c r="Z17" s="5"/>
      <c r="AA17" s="5"/>
      <c r="AB17" s="5"/>
      <c r="AC17" s="5"/>
      <c r="AD17" s="5"/>
      <c r="AE17" s="5"/>
      <c r="AF17" s="5"/>
      <c r="AG17" s="5"/>
      <c r="AH17" s="5">
        <v>221713</v>
      </c>
      <c r="AI17" s="5"/>
      <c r="AJ17" s="5"/>
      <c r="AK17" s="5"/>
      <c r="AL17" s="16">
        <v>921517</v>
      </c>
      <c r="AM17" s="5">
        <v>10870</v>
      </c>
      <c r="AN17" s="5">
        <v>169928</v>
      </c>
    </row>
    <row r="18" spans="1:40" ht="11.25">
      <c r="A18" s="2" t="s">
        <v>13</v>
      </c>
      <c r="B18" s="13" t="s">
        <v>146</v>
      </c>
      <c r="C18" s="2" t="s">
        <v>124</v>
      </c>
      <c r="D18" s="2" t="s">
        <v>7</v>
      </c>
      <c r="E18" s="2" t="s">
        <v>185</v>
      </c>
      <c r="F18" s="2" t="s">
        <v>8</v>
      </c>
      <c r="G18" s="3">
        <v>33679</v>
      </c>
      <c r="H18" s="4" t="s">
        <v>142</v>
      </c>
      <c r="I18" s="5">
        <v>30</v>
      </c>
      <c r="J18" s="5">
        <v>44</v>
      </c>
      <c r="K18" s="5"/>
      <c r="L18" s="5">
        <v>15</v>
      </c>
      <c r="M18" s="45">
        <v>1</v>
      </c>
      <c r="N18" s="45">
        <v>0.2745</v>
      </c>
      <c r="O18" s="45">
        <v>0.2</v>
      </c>
      <c r="P18" s="51" t="s">
        <v>188</v>
      </c>
      <c r="Q18" s="5">
        <f>J18*10519</f>
        <v>462836</v>
      </c>
      <c r="R18" s="5">
        <f t="shared" si="0"/>
        <v>462836</v>
      </c>
      <c r="S18" s="5">
        <f t="shared" si="1"/>
        <v>92567.20000000001</v>
      </c>
      <c r="T18" s="5">
        <f t="shared" si="3"/>
        <v>161992.59999999998</v>
      </c>
      <c r="U18" s="5">
        <f>(J18+K18)*815</f>
        <v>35860</v>
      </c>
      <c r="V18" s="5">
        <v>52658</v>
      </c>
      <c r="W18" s="5">
        <v>17553</v>
      </c>
      <c r="X18" s="5">
        <v>4753</v>
      </c>
      <c r="Y18" s="5">
        <f t="shared" si="2"/>
        <v>127048.482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16">
        <v>1418104</v>
      </c>
      <c r="AM18" s="5">
        <v>30337</v>
      </c>
      <c r="AN18" s="5">
        <v>317156</v>
      </c>
    </row>
    <row r="19" spans="1:40" ht="11.25">
      <c r="A19" s="2" t="s">
        <v>47</v>
      </c>
      <c r="B19" s="2" t="s">
        <v>146</v>
      </c>
      <c r="C19" s="2" t="s">
        <v>128</v>
      </c>
      <c r="D19" s="2" t="s">
        <v>7</v>
      </c>
      <c r="E19" s="2" t="s">
        <v>185</v>
      </c>
      <c r="F19" s="2" t="s">
        <v>8</v>
      </c>
      <c r="G19" s="3">
        <v>30256</v>
      </c>
      <c r="H19" s="4" t="s">
        <v>142</v>
      </c>
      <c r="I19" s="5">
        <v>30</v>
      </c>
      <c r="J19" s="5">
        <v>40</v>
      </c>
      <c r="K19" s="5"/>
      <c r="L19" s="5">
        <v>15</v>
      </c>
      <c r="M19" s="45">
        <v>1</v>
      </c>
      <c r="N19" s="45">
        <v>0.4</v>
      </c>
      <c r="O19" s="45">
        <v>0.2</v>
      </c>
      <c r="P19" s="45" t="s">
        <v>188</v>
      </c>
      <c r="Q19" s="5">
        <f>J19*10519</f>
        <v>420760</v>
      </c>
      <c r="R19" s="5">
        <f t="shared" si="0"/>
        <v>420760</v>
      </c>
      <c r="S19" s="5">
        <f t="shared" si="1"/>
        <v>84152</v>
      </c>
      <c r="T19" s="5">
        <f t="shared" si="3"/>
        <v>147266</v>
      </c>
      <c r="U19" s="5">
        <f>(J19+K19)*815</f>
        <v>32600</v>
      </c>
      <c r="V19" s="5">
        <v>52658</v>
      </c>
      <c r="W19" s="5"/>
      <c r="X19" s="5">
        <v>6726</v>
      </c>
      <c r="Y19" s="5">
        <f t="shared" si="2"/>
        <v>168304</v>
      </c>
      <c r="Z19" s="5"/>
      <c r="AA19" s="5"/>
      <c r="AB19" s="5"/>
      <c r="AC19" s="5"/>
      <c r="AD19" s="5"/>
      <c r="AE19" s="5"/>
      <c r="AF19" s="5"/>
      <c r="AG19" s="5"/>
      <c r="AH19" s="5">
        <v>101552</v>
      </c>
      <c r="AI19" s="5">
        <v>26365</v>
      </c>
      <c r="AJ19" s="4"/>
      <c r="AK19" s="5"/>
      <c r="AL19" s="16">
        <v>1461145</v>
      </c>
      <c r="AM19" s="5">
        <v>30674</v>
      </c>
      <c r="AN19" s="5">
        <v>287096</v>
      </c>
    </row>
    <row r="20" spans="1:40" ht="11.25">
      <c r="A20" s="2" t="s">
        <v>69</v>
      </c>
      <c r="B20" s="13" t="s">
        <v>146</v>
      </c>
      <c r="C20" s="2" t="s">
        <v>130</v>
      </c>
      <c r="D20" s="2" t="s">
        <v>11</v>
      </c>
      <c r="E20" s="2" t="s">
        <v>185</v>
      </c>
      <c r="F20" s="2" t="s">
        <v>8</v>
      </c>
      <c r="G20" s="7">
        <v>39916</v>
      </c>
      <c r="H20" s="6">
        <v>41333</v>
      </c>
      <c r="I20" s="5">
        <v>30</v>
      </c>
      <c r="J20" s="5"/>
      <c r="K20" s="5">
        <v>30</v>
      </c>
      <c r="L20" s="5">
        <v>5</v>
      </c>
      <c r="M20" s="22">
        <v>0.334</v>
      </c>
      <c r="N20" s="45">
        <v>0</v>
      </c>
      <c r="O20" s="45">
        <v>0.2</v>
      </c>
      <c r="P20" s="51" t="s">
        <v>188</v>
      </c>
      <c r="Q20" s="5">
        <f>K20*11069</f>
        <v>332070</v>
      </c>
      <c r="R20" s="5">
        <f t="shared" si="0"/>
        <v>110911.38</v>
      </c>
      <c r="S20" s="5">
        <f t="shared" si="1"/>
        <v>66414</v>
      </c>
      <c r="T20" s="5">
        <f t="shared" si="3"/>
        <v>116224.49999999999</v>
      </c>
      <c r="U20" s="5">
        <f>(J20+K20)*815</f>
        <v>24450</v>
      </c>
      <c r="V20" s="5"/>
      <c r="W20" s="5"/>
      <c r="X20" s="5"/>
      <c r="Y20" s="5">
        <f t="shared" si="2"/>
        <v>0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5"/>
      <c r="AL20" s="16">
        <v>650070</v>
      </c>
      <c r="AM20" s="5">
        <v>0</v>
      </c>
      <c r="AN20" s="5">
        <v>119353</v>
      </c>
    </row>
    <row r="21" spans="1:40" ht="11.25">
      <c r="A21" s="2" t="s">
        <v>70</v>
      </c>
      <c r="B21" s="2" t="s">
        <v>146</v>
      </c>
      <c r="C21" s="2" t="s">
        <v>130</v>
      </c>
      <c r="D21" s="2" t="s">
        <v>11</v>
      </c>
      <c r="E21" s="2" t="s">
        <v>185</v>
      </c>
      <c r="F21" s="2" t="s">
        <v>8</v>
      </c>
      <c r="G21" s="7">
        <v>39934</v>
      </c>
      <c r="H21" s="6">
        <v>41333</v>
      </c>
      <c r="I21" s="5">
        <v>30</v>
      </c>
      <c r="J21" s="5"/>
      <c r="K21" s="5">
        <v>37</v>
      </c>
      <c r="L21" s="5">
        <v>1</v>
      </c>
      <c r="M21" s="22">
        <v>0.0676</v>
      </c>
      <c r="N21" s="45">
        <v>0</v>
      </c>
      <c r="O21" s="45">
        <v>0.2</v>
      </c>
      <c r="P21" s="45" t="s">
        <v>188</v>
      </c>
      <c r="Q21" s="5">
        <f>K21*11069</f>
        <v>409553</v>
      </c>
      <c r="R21" s="5">
        <f t="shared" si="0"/>
        <v>27685.782799999997</v>
      </c>
      <c r="S21" s="5">
        <f t="shared" si="1"/>
        <v>81910.6</v>
      </c>
      <c r="T21" s="5">
        <f t="shared" si="3"/>
        <v>143343.55</v>
      </c>
      <c r="U21" s="5">
        <v>30155</v>
      </c>
      <c r="V21" s="5"/>
      <c r="W21" s="5"/>
      <c r="X21" s="5"/>
      <c r="Y21" s="5">
        <f t="shared" si="2"/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5"/>
      <c r="AL21" s="16">
        <v>692649</v>
      </c>
      <c r="AM21" s="5">
        <v>1502</v>
      </c>
      <c r="AN21" s="5">
        <v>128417</v>
      </c>
    </row>
    <row r="22" spans="1:40" ht="11.25">
      <c r="A22" s="2" t="s">
        <v>71</v>
      </c>
      <c r="B22" s="13" t="s">
        <v>146</v>
      </c>
      <c r="C22" s="2" t="s">
        <v>130</v>
      </c>
      <c r="D22" s="2" t="s">
        <v>7</v>
      </c>
      <c r="E22" s="2" t="s">
        <v>185</v>
      </c>
      <c r="F22" s="2" t="s">
        <v>8</v>
      </c>
      <c r="G22" s="3">
        <v>30760</v>
      </c>
      <c r="H22" s="4" t="s">
        <v>142</v>
      </c>
      <c r="I22" s="5">
        <v>30</v>
      </c>
      <c r="J22" s="5"/>
      <c r="K22" s="5">
        <v>44</v>
      </c>
      <c r="L22" s="5">
        <v>14</v>
      </c>
      <c r="M22" s="22">
        <v>0.9334</v>
      </c>
      <c r="N22" s="45">
        <v>0.3919</v>
      </c>
      <c r="O22" s="45">
        <v>0.2</v>
      </c>
      <c r="P22" s="51" t="s">
        <v>188</v>
      </c>
      <c r="Q22" s="5">
        <f>K22*11069</f>
        <v>487036</v>
      </c>
      <c r="R22" s="5">
        <f t="shared" si="0"/>
        <v>454599.4024</v>
      </c>
      <c r="S22" s="5">
        <f t="shared" si="1"/>
        <v>97407.20000000001</v>
      </c>
      <c r="T22" s="5">
        <f t="shared" si="3"/>
        <v>170462.59999999998</v>
      </c>
      <c r="U22" s="5">
        <f aca="true" t="shared" si="4" ref="U22:U27">(J22+K22)*815</f>
        <v>35860</v>
      </c>
      <c r="V22" s="5">
        <v>52658</v>
      </c>
      <c r="W22" s="5">
        <v>17553</v>
      </c>
      <c r="X22" s="5"/>
      <c r="Y22" s="5">
        <f t="shared" si="2"/>
        <v>190869.40840000001</v>
      </c>
      <c r="Z22" s="5"/>
      <c r="AA22" s="5">
        <v>34075</v>
      </c>
      <c r="AB22" s="5"/>
      <c r="AC22" s="5"/>
      <c r="AD22" s="5"/>
      <c r="AE22" s="5"/>
      <c r="AF22" s="5"/>
      <c r="AG22" s="5"/>
      <c r="AH22" s="5"/>
      <c r="AI22" s="5"/>
      <c r="AJ22" s="4"/>
      <c r="AK22" s="5"/>
      <c r="AL22" s="16">
        <v>1540520</v>
      </c>
      <c r="AM22" s="5">
        <v>40612</v>
      </c>
      <c r="AN22" s="5">
        <v>273751</v>
      </c>
    </row>
    <row r="23" spans="1:40" ht="11.25">
      <c r="A23" s="2" t="s">
        <v>72</v>
      </c>
      <c r="B23" s="2" t="s">
        <v>146</v>
      </c>
      <c r="C23" s="2" t="s">
        <v>130</v>
      </c>
      <c r="D23" s="2" t="s">
        <v>11</v>
      </c>
      <c r="E23" s="2" t="s">
        <v>185</v>
      </c>
      <c r="F23" s="2" t="s">
        <v>8</v>
      </c>
      <c r="G23" s="7">
        <v>39936</v>
      </c>
      <c r="H23" s="6" t="s">
        <v>142</v>
      </c>
      <c r="I23" s="5">
        <v>30</v>
      </c>
      <c r="J23" s="5"/>
      <c r="K23" s="5">
        <v>44</v>
      </c>
      <c r="L23" s="5">
        <v>1</v>
      </c>
      <c r="M23" s="22">
        <v>0.0676</v>
      </c>
      <c r="N23" s="45">
        <v>0</v>
      </c>
      <c r="O23" s="45">
        <v>0.2</v>
      </c>
      <c r="P23" s="45" t="s">
        <v>188</v>
      </c>
      <c r="Q23" s="5">
        <f>K23*11069</f>
        <v>487036</v>
      </c>
      <c r="R23" s="5">
        <f t="shared" si="0"/>
        <v>32923.633599999994</v>
      </c>
      <c r="S23" s="5">
        <f t="shared" si="1"/>
        <v>97407.20000000001</v>
      </c>
      <c r="T23" s="5">
        <f t="shared" si="3"/>
        <v>170462.59999999998</v>
      </c>
      <c r="U23" s="5">
        <f t="shared" si="4"/>
        <v>35860</v>
      </c>
      <c r="V23" s="5">
        <v>52658</v>
      </c>
      <c r="W23" s="5">
        <v>17553</v>
      </c>
      <c r="X23" s="5"/>
      <c r="Y23" s="5">
        <f t="shared" si="2"/>
        <v>0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4"/>
      <c r="AK23" s="5"/>
      <c r="AL23" s="16">
        <v>893901</v>
      </c>
      <c r="AM23" s="5">
        <v>9373</v>
      </c>
      <c r="AN23" s="5">
        <v>172246</v>
      </c>
    </row>
    <row r="24" spans="1:40" ht="11.25">
      <c r="A24" s="2" t="s">
        <v>189</v>
      </c>
      <c r="B24" s="13" t="s">
        <v>146</v>
      </c>
      <c r="C24" s="2" t="s">
        <v>130</v>
      </c>
      <c r="D24" s="2" t="s">
        <v>11</v>
      </c>
      <c r="E24" s="2" t="s">
        <v>185</v>
      </c>
      <c r="F24" s="2" t="s">
        <v>8</v>
      </c>
      <c r="G24" s="7">
        <v>40969</v>
      </c>
      <c r="H24" s="6">
        <v>41333</v>
      </c>
      <c r="I24" s="5">
        <v>30</v>
      </c>
      <c r="J24" s="5"/>
      <c r="K24" s="5">
        <v>44</v>
      </c>
      <c r="L24" s="5">
        <v>4</v>
      </c>
      <c r="M24" s="22">
        <v>0.2674</v>
      </c>
      <c r="N24" s="45">
        <v>0</v>
      </c>
      <c r="O24" s="45">
        <v>0.2</v>
      </c>
      <c r="P24" s="51" t="s">
        <v>188</v>
      </c>
      <c r="Q24" s="5">
        <f>K24*11069</f>
        <v>487036</v>
      </c>
      <c r="R24" s="5">
        <v>130233</v>
      </c>
      <c r="S24" s="5">
        <v>97407</v>
      </c>
      <c r="T24" s="5">
        <v>170463</v>
      </c>
      <c r="U24" s="5">
        <f t="shared" si="4"/>
        <v>35860</v>
      </c>
      <c r="V24" s="5"/>
      <c r="W24" s="5"/>
      <c r="X24" s="5"/>
      <c r="Y24" s="5">
        <f t="shared" si="2"/>
        <v>0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4"/>
      <c r="AK24" s="5"/>
      <c r="AL24" s="16">
        <v>920999</v>
      </c>
      <c r="AM24" s="5">
        <v>10830</v>
      </c>
      <c r="AN24" s="5">
        <v>170201</v>
      </c>
    </row>
    <row r="25" spans="1:40" ht="11.25">
      <c r="A25" s="2" t="s">
        <v>14</v>
      </c>
      <c r="B25" s="2" t="s">
        <v>146</v>
      </c>
      <c r="C25" s="2" t="s">
        <v>124</v>
      </c>
      <c r="D25" s="2" t="s">
        <v>10</v>
      </c>
      <c r="E25" s="2" t="s">
        <v>185</v>
      </c>
      <c r="F25" s="2" t="s">
        <v>8</v>
      </c>
      <c r="G25" s="7">
        <v>40604</v>
      </c>
      <c r="H25" s="6">
        <v>41333</v>
      </c>
      <c r="I25" s="5">
        <v>30</v>
      </c>
      <c r="J25" s="5">
        <v>30</v>
      </c>
      <c r="K25" s="5"/>
      <c r="L25" s="5">
        <v>0</v>
      </c>
      <c r="M25" s="22">
        <v>0</v>
      </c>
      <c r="N25" s="45">
        <v>0</v>
      </c>
      <c r="O25" s="45">
        <v>0.2</v>
      </c>
      <c r="P25" s="45" t="s">
        <v>188</v>
      </c>
      <c r="Q25" s="5">
        <f>J25*10519</f>
        <v>315570</v>
      </c>
      <c r="R25" s="5">
        <f aca="true" t="shared" si="5" ref="R25:R56">Q25*M25</f>
        <v>0</v>
      </c>
      <c r="S25" s="5">
        <f aca="true" t="shared" si="6" ref="S25:S61">Q25*O25</f>
        <v>63114</v>
      </c>
      <c r="T25" s="5">
        <f aca="true" t="shared" si="7" ref="T25:T64">Q25*35%</f>
        <v>110449.5</v>
      </c>
      <c r="U25" s="5">
        <f t="shared" si="4"/>
        <v>24450</v>
      </c>
      <c r="V25" s="5">
        <v>52658</v>
      </c>
      <c r="W25" s="5"/>
      <c r="X25" s="5"/>
      <c r="Y25" s="5">
        <f t="shared" si="2"/>
        <v>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4"/>
      <c r="AK25" s="5"/>
      <c r="AL25" s="16">
        <v>566242</v>
      </c>
      <c r="AM25" s="5">
        <v>0</v>
      </c>
      <c r="AN25" s="5">
        <v>104415</v>
      </c>
    </row>
    <row r="26" spans="1:40" ht="11.25">
      <c r="A26" s="2" t="s">
        <v>114</v>
      </c>
      <c r="B26" s="13" t="s">
        <v>146</v>
      </c>
      <c r="C26" s="2" t="s">
        <v>139</v>
      </c>
      <c r="D26" s="2" t="s">
        <v>11</v>
      </c>
      <c r="E26" s="2" t="s">
        <v>185</v>
      </c>
      <c r="F26" s="2" t="s">
        <v>8</v>
      </c>
      <c r="G26" s="7">
        <v>39510</v>
      </c>
      <c r="H26" s="6">
        <v>41333</v>
      </c>
      <c r="I26" s="5">
        <v>30</v>
      </c>
      <c r="J26" s="5">
        <v>39</v>
      </c>
      <c r="K26" s="5"/>
      <c r="L26" s="5">
        <v>2</v>
      </c>
      <c r="M26" s="22">
        <v>0.1342</v>
      </c>
      <c r="N26" s="45">
        <v>0</v>
      </c>
      <c r="O26" s="45">
        <v>0.15</v>
      </c>
      <c r="P26" s="51" t="s">
        <v>188</v>
      </c>
      <c r="Q26" s="5">
        <f>J26*10519</f>
        <v>410241</v>
      </c>
      <c r="R26" s="5">
        <f t="shared" si="5"/>
        <v>55054.34220000001</v>
      </c>
      <c r="S26" s="5">
        <f t="shared" si="6"/>
        <v>61536.149999999994</v>
      </c>
      <c r="T26" s="5">
        <f t="shared" si="7"/>
        <v>143584.34999999998</v>
      </c>
      <c r="U26" s="5">
        <f t="shared" si="4"/>
        <v>31785</v>
      </c>
      <c r="V26" s="5">
        <v>52658</v>
      </c>
      <c r="W26" s="5"/>
      <c r="X26" s="5"/>
      <c r="Y26" s="5">
        <f t="shared" si="2"/>
        <v>0</v>
      </c>
      <c r="Z26" s="5"/>
      <c r="AA26" s="5"/>
      <c r="AB26" s="5"/>
      <c r="AC26" s="5"/>
      <c r="AD26" s="5"/>
      <c r="AE26" s="5"/>
      <c r="AF26" s="5"/>
      <c r="AG26" s="5"/>
      <c r="AH26" s="5">
        <v>221713</v>
      </c>
      <c r="AI26" s="5"/>
      <c r="AJ26" s="4"/>
      <c r="AK26" s="5"/>
      <c r="AL26" s="16">
        <v>976571</v>
      </c>
      <c r="AM26" s="5">
        <v>13154</v>
      </c>
      <c r="AN26" s="5">
        <v>179298</v>
      </c>
    </row>
    <row r="27" spans="1:40" ht="11.25">
      <c r="A27" s="2" t="s">
        <v>73</v>
      </c>
      <c r="B27" s="2" t="s">
        <v>146</v>
      </c>
      <c r="C27" s="2" t="s">
        <v>130</v>
      </c>
      <c r="D27" s="2" t="s">
        <v>11</v>
      </c>
      <c r="E27" s="2" t="s">
        <v>185</v>
      </c>
      <c r="F27" s="2" t="s">
        <v>8</v>
      </c>
      <c r="G27" s="7">
        <v>40238</v>
      </c>
      <c r="H27" s="6" t="s">
        <v>142</v>
      </c>
      <c r="I27" s="5">
        <v>30</v>
      </c>
      <c r="J27" s="5"/>
      <c r="K27" s="5">
        <v>44</v>
      </c>
      <c r="L27" s="5">
        <v>1</v>
      </c>
      <c r="M27" s="22">
        <v>0.2008</v>
      </c>
      <c r="N27" s="45">
        <v>0</v>
      </c>
      <c r="O27" s="45">
        <v>0.2</v>
      </c>
      <c r="P27" s="45" t="s">
        <v>188</v>
      </c>
      <c r="Q27" s="5">
        <f>K27*11069</f>
        <v>487036</v>
      </c>
      <c r="R27" s="5">
        <f t="shared" si="5"/>
        <v>97796.8288</v>
      </c>
      <c r="S27" s="5">
        <f t="shared" si="6"/>
        <v>97407.20000000001</v>
      </c>
      <c r="T27" s="5">
        <f t="shared" si="7"/>
        <v>170462.59999999998</v>
      </c>
      <c r="U27" s="5">
        <f t="shared" si="4"/>
        <v>35860</v>
      </c>
      <c r="V27" s="5">
        <v>52658</v>
      </c>
      <c r="W27" s="5">
        <v>17553</v>
      </c>
      <c r="X27" s="5"/>
      <c r="Y27" s="5">
        <f t="shared" si="2"/>
        <v>0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4"/>
      <c r="AK27" s="5">
        <v>278596</v>
      </c>
      <c r="AL27" s="16">
        <v>1237370</v>
      </c>
      <c r="AM27" s="5">
        <v>23800</v>
      </c>
      <c r="AN27" s="5">
        <v>227181</v>
      </c>
    </row>
    <row r="28" spans="1:40" ht="11.25">
      <c r="A28" s="58" t="s">
        <v>205</v>
      </c>
      <c r="B28" s="13" t="s">
        <v>146</v>
      </c>
      <c r="C28" s="1" t="s">
        <v>66</v>
      </c>
      <c r="D28" s="2" t="s">
        <v>10</v>
      </c>
      <c r="E28" s="2" t="s">
        <v>185</v>
      </c>
      <c r="F28" s="2" t="s">
        <v>8</v>
      </c>
      <c r="G28" s="7">
        <v>41008</v>
      </c>
      <c r="H28" s="6">
        <v>41020</v>
      </c>
      <c r="I28" s="5">
        <v>13</v>
      </c>
      <c r="J28" s="5">
        <v>40</v>
      </c>
      <c r="K28" s="5"/>
      <c r="L28" s="5">
        <v>0</v>
      </c>
      <c r="M28" s="22">
        <v>0</v>
      </c>
      <c r="N28" s="45">
        <v>0</v>
      </c>
      <c r="O28" s="45">
        <v>0.15</v>
      </c>
      <c r="P28" s="51" t="s">
        <v>188</v>
      </c>
      <c r="Q28" s="5">
        <v>182329</v>
      </c>
      <c r="R28" s="5">
        <f t="shared" si="5"/>
        <v>0</v>
      </c>
      <c r="S28" s="5">
        <f t="shared" si="6"/>
        <v>27349.35</v>
      </c>
      <c r="T28" s="5">
        <f t="shared" si="7"/>
        <v>63815.149999999994</v>
      </c>
      <c r="U28" s="5">
        <v>14127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4"/>
      <c r="AK28" s="5"/>
      <c r="AL28" s="16">
        <v>287620</v>
      </c>
      <c r="AM28" s="5">
        <v>0</v>
      </c>
      <c r="AN28" s="5">
        <v>52807</v>
      </c>
    </row>
    <row r="29" spans="1:40" ht="11.25">
      <c r="A29" s="2" t="s">
        <v>5</v>
      </c>
      <c r="B29" s="2" t="s">
        <v>146</v>
      </c>
      <c r="C29" s="2" t="s">
        <v>6</v>
      </c>
      <c r="D29" s="2" t="s">
        <v>7</v>
      </c>
      <c r="E29" s="2" t="s">
        <v>185</v>
      </c>
      <c r="F29" s="2" t="s">
        <v>140</v>
      </c>
      <c r="G29" s="3">
        <v>37683</v>
      </c>
      <c r="H29" s="4" t="s">
        <v>142</v>
      </c>
      <c r="I29" s="5">
        <v>30</v>
      </c>
      <c r="J29" s="5"/>
      <c r="K29" s="5">
        <v>44</v>
      </c>
      <c r="L29" s="5">
        <v>4</v>
      </c>
      <c r="M29" s="22">
        <v>0.2674</v>
      </c>
      <c r="N29" s="22">
        <v>0</v>
      </c>
      <c r="O29" s="22">
        <v>0</v>
      </c>
      <c r="P29" s="45" t="s">
        <v>188</v>
      </c>
      <c r="Q29" s="5">
        <f>K29*11069</f>
        <v>487036</v>
      </c>
      <c r="R29" s="5">
        <f t="shared" si="5"/>
        <v>130233.42640000001</v>
      </c>
      <c r="S29" s="5">
        <f t="shared" si="6"/>
        <v>0</v>
      </c>
      <c r="T29" s="5">
        <f t="shared" si="7"/>
        <v>170462.59999999998</v>
      </c>
      <c r="U29" s="5">
        <f>(J29+K29)*815</f>
        <v>35860</v>
      </c>
      <c r="V29" s="5"/>
      <c r="W29" s="5"/>
      <c r="X29" s="5"/>
      <c r="Y29" s="5">
        <f aca="true" t="shared" si="8" ref="Y29:Y56">Q29*N29</f>
        <v>0</v>
      </c>
      <c r="Z29" s="40"/>
      <c r="AA29" s="40"/>
      <c r="AB29" s="40"/>
      <c r="AC29" s="40"/>
      <c r="AD29" s="40"/>
      <c r="AE29" s="5">
        <v>220142</v>
      </c>
      <c r="AF29" s="5"/>
      <c r="AG29" s="5"/>
      <c r="AH29" s="5"/>
      <c r="AI29" s="5">
        <v>26365</v>
      </c>
      <c r="AJ29" s="4"/>
      <c r="AK29" s="5"/>
      <c r="AL29" s="16">
        <v>1070100</v>
      </c>
      <c r="AM29" s="5">
        <v>14288</v>
      </c>
      <c r="AN29" s="5">
        <v>301330</v>
      </c>
    </row>
    <row r="30" spans="1:40" ht="11.25">
      <c r="A30" s="2" t="s">
        <v>105</v>
      </c>
      <c r="B30" s="13" t="s">
        <v>146</v>
      </c>
      <c r="C30" s="2" t="s">
        <v>137</v>
      </c>
      <c r="D30" s="2" t="s">
        <v>7</v>
      </c>
      <c r="E30" s="2" t="s">
        <v>185</v>
      </c>
      <c r="F30" s="2" t="s">
        <v>8</v>
      </c>
      <c r="G30" s="3">
        <v>35551</v>
      </c>
      <c r="H30" s="4" t="s">
        <v>142</v>
      </c>
      <c r="I30" s="5">
        <v>30</v>
      </c>
      <c r="J30" s="5">
        <v>42</v>
      </c>
      <c r="K30" s="5"/>
      <c r="L30" s="5">
        <v>3</v>
      </c>
      <c r="M30" s="22">
        <v>0.2008</v>
      </c>
      <c r="N30" s="45">
        <v>0.0285</v>
      </c>
      <c r="O30" s="45">
        <v>0.15</v>
      </c>
      <c r="P30" s="51" t="s">
        <v>188</v>
      </c>
      <c r="Q30" s="5">
        <f>J30*10519</f>
        <v>441798</v>
      </c>
      <c r="R30" s="5">
        <f t="shared" si="5"/>
        <v>88713.0384</v>
      </c>
      <c r="S30" s="5">
        <f t="shared" si="6"/>
        <v>66269.7</v>
      </c>
      <c r="T30" s="5">
        <f t="shared" si="7"/>
        <v>154629.3</v>
      </c>
      <c r="U30" s="5">
        <v>34230</v>
      </c>
      <c r="V30" s="5"/>
      <c r="W30" s="5"/>
      <c r="X30" s="5"/>
      <c r="Y30" s="5">
        <f t="shared" si="8"/>
        <v>12591.243</v>
      </c>
      <c r="Z30" s="5"/>
      <c r="AA30" s="5"/>
      <c r="AB30" s="5">
        <v>26730</v>
      </c>
      <c r="AC30" s="5"/>
      <c r="AD30" s="5"/>
      <c r="AE30" s="5"/>
      <c r="AF30" s="5"/>
      <c r="AG30" s="5"/>
      <c r="AH30" s="5">
        <v>211033</v>
      </c>
      <c r="AI30" s="5"/>
      <c r="AJ30" s="4"/>
      <c r="AK30" s="5"/>
      <c r="AL30" s="16">
        <v>1035995</v>
      </c>
      <c r="AM30" s="5">
        <v>15538</v>
      </c>
      <c r="AN30" s="5">
        <v>191038</v>
      </c>
    </row>
    <row r="31" spans="1:40" ht="11.25">
      <c r="A31" s="2" t="s">
        <v>206</v>
      </c>
      <c r="B31" s="2" t="s">
        <v>146</v>
      </c>
      <c r="C31" s="2" t="s">
        <v>130</v>
      </c>
      <c r="D31" s="2" t="s">
        <v>11</v>
      </c>
      <c r="E31" s="2" t="s">
        <v>185</v>
      </c>
      <c r="F31" s="2" t="s">
        <v>8</v>
      </c>
      <c r="G31" s="3">
        <v>40981</v>
      </c>
      <c r="H31" s="6">
        <v>41333</v>
      </c>
      <c r="I31" s="5">
        <v>30</v>
      </c>
      <c r="J31" s="5"/>
      <c r="K31" s="5">
        <v>6</v>
      </c>
      <c r="L31" s="5">
        <v>0</v>
      </c>
      <c r="M31" s="22">
        <v>0</v>
      </c>
      <c r="N31" s="45">
        <v>0</v>
      </c>
      <c r="O31" s="45">
        <v>0.2</v>
      </c>
      <c r="P31" s="45" t="s">
        <v>188</v>
      </c>
      <c r="Q31" s="5">
        <f>K31*11069</f>
        <v>66414</v>
      </c>
      <c r="R31" s="5">
        <f t="shared" si="5"/>
        <v>0</v>
      </c>
      <c r="S31" s="5">
        <f t="shared" si="6"/>
        <v>13282.800000000001</v>
      </c>
      <c r="T31" s="5">
        <f t="shared" si="7"/>
        <v>23244.899999999998</v>
      </c>
      <c r="U31" s="5">
        <v>4890</v>
      </c>
      <c r="V31" s="5"/>
      <c r="W31" s="5"/>
      <c r="X31" s="5"/>
      <c r="Y31" s="5">
        <f t="shared" si="8"/>
        <v>0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4"/>
      <c r="AK31" s="5"/>
      <c r="AL31" s="16">
        <v>107832</v>
      </c>
      <c r="AM31" s="5">
        <v>0</v>
      </c>
      <c r="AN31" s="5">
        <v>19560</v>
      </c>
    </row>
    <row r="32" spans="1:40" ht="11.25">
      <c r="A32" s="2" t="s">
        <v>48</v>
      </c>
      <c r="B32" s="13" t="s">
        <v>146</v>
      </c>
      <c r="C32" s="2" t="s">
        <v>128</v>
      </c>
      <c r="D32" s="2" t="s">
        <v>11</v>
      </c>
      <c r="E32" s="2" t="s">
        <v>185</v>
      </c>
      <c r="F32" s="2" t="s">
        <v>8</v>
      </c>
      <c r="G32" s="7">
        <v>39510</v>
      </c>
      <c r="H32" s="6">
        <v>41333</v>
      </c>
      <c r="I32" s="5">
        <v>30</v>
      </c>
      <c r="J32" s="5">
        <v>34</v>
      </c>
      <c r="K32" s="5">
        <v>8</v>
      </c>
      <c r="L32" s="5">
        <v>2</v>
      </c>
      <c r="M32" s="22">
        <v>0.1342</v>
      </c>
      <c r="N32" s="45">
        <v>0</v>
      </c>
      <c r="O32" s="45">
        <v>0.2</v>
      </c>
      <c r="P32" s="51" t="s">
        <v>188</v>
      </c>
      <c r="Q32" s="5">
        <f>(J32*10519)+(K32*11069)</f>
        <v>446198</v>
      </c>
      <c r="R32" s="5">
        <f t="shared" si="5"/>
        <v>59879.77160000001</v>
      </c>
      <c r="S32" s="5">
        <f t="shared" si="6"/>
        <v>89239.6</v>
      </c>
      <c r="T32" s="5">
        <f t="shared" si="7"/>
        <v>156169.3</v>
      </c>
      <c r="U32" s="5">
        <v>34232</v>
      </c>
      <c r="V32" s="5">
        <v>52658</v>
      </c>
      <c r="W32" s="5">
        <v>17553</v>
      </c>
      <c r="X32" s="5"/>
      <c r="Y32" s="5">
        <f t="shared" si="8"/>
        <v>0</v>
      </c>
      <c r="Z32" s="5"/>
      <c r="AA32" s="5"/>
      <c r="AB32" s="5"/>
      <c r="AC32" s="5"/>
      <c r="AD32" s="5"/>
      <c r="AE32" s="5"/>
      <c r="AF32" s="5"/>
      <c r="AG32" s="5"/>
      <c r="AH32" s="5">
        <v>155079</v>
      </c>
      <c r="AI32" s="5"/>
      <c r="AJ32" s="4"/>
      <c r="AK32" s="5"/>
      <c r="AL32" s="16">
        <v>1011007</v>
      </c>
      <c r="AM32" s="5">
        <v>14519</v>
      </c>
      <c r="AN32" s="5">
        <v>186429</v>
      </c>
    </row>
    <row r="33" spans="1:40" ht="11.25">
      <c r="A33" s="2" t="s">
        <v>190</v>
      </c>
      <c r="B33" s="2" t="s">
        <v>146</v>
      </c>
      <c r="C33" s="2" t="s">
        <v>130</v>
      </c>
      <c r="D33" s="2" t="s">
        <v>11</v>
      </c>
      <c r="E33" s="2" t="s">
        <v>185</v>
      </c>
      <c r="F33" s="2" t="s">
        <v>8</v>
      </c>
      <c r="G33" s="7">
        <v>40969</v>
      </c>
      <c r="H33" s="6">
        <v>41333</v>
      </c>
      <c r="I33" s="5">
        <v>30</v>
      </c>
      <c r="J33" s="5"/>
      <c r="K33" s="5">
        <v>44</v>
      </c>
      <c r="L33" s="5">
        <v>3</v>
      </c>
      <c r="M33" s="22">
        <v>0.2008</v>
      </c>
      <c r="N33" s="45">
        <v>0</v>
      </c>
      <c r="O33" s="45">
        <v>0.2</v>
      </c>
      <c r="P33" s="45" t="s">
        <v>188</v>
      </c>
      <c r="Q33" s="5">
        <f>K33*11069</f>
        <v>487036</v>
      </c>
      <c r="R33" s="5">
        <f t="shared" si="5"/>
        <v>97796.8288</v>
      </c>
      <c r="S33" s="5">
        <f t="shared" si="6"/>
        <v>97407.20000000001</v>
      </c>
      <c r="T33" s="5">
        <f t="shared" si="7"/>
        <v>170462.59999999998</v>
      </c>
      <c r="U33" s="5">
        <v>35860</v>
      </c>
      <c r="V33" s="5"/>
      <c r="W33" s="5"/>
      <c r="X33" s="5"/>
      <c r="Y33" s="5">
        <f t="shared" si="8"/>
        <v>0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4"/>
      <c r="AK33" s="5"/>
      <c r="AL33" s="16">
        <v>888563</v>
      </c>
      <c r="AM33" s="5">
        <v>9561</v>
      </c>
      <c r="AN33" s="5">
        <v>163140</v>
      </c>
    </row>
    <row r="34" spans="1:40" ht="11.25">
      <c r="A34" s="2" t="s">
        <v>36</v>
      </c>
      <c r="B34" s="13" t="s">
        <v>146</v>
      </c>
      <c r="C34" s="2" t="s">
        <v>35</v>
      </c>
      <c r="D34" s="2" t="s">
        <v>7</v>
      </c>
      <c r="E34" s="2" t="s">
        <v>185</v>
      </c>
      <c r="F34" s="2" t="s">
        <v>8</v>
      </c>
      <c r="G34" s="3">
        <v>38418</v>
      </c>
      <c r="H34" s="4" t="s">
        <v>142</v>
      </c>
      <c r="I34" s="5">
        <v>30</v>
      </c>
      <c r="J34" s="5">
        <v>38</v>
      </c>
      <c r="K34" s="5"/>
      <c r="L34" s="5">
        <v>3</v>
      </c>
      <c r="M34" s="22">
        <v>0.2008</v>
      </c>
      <c r="N34" s="45">
        <v>0.0231</v>
      </c>
      <c r="O34" s="45">
        <v>0.15</v>
      </c>
      <c r="P34" s="51" t="s">
        <v>188</v>
      </c>
      <c r="Q34" s="5">
        <f>J34*10519</f>
        <v>399722</v>
      </c>
      <c r="R34" s="5">
        <f t="shared" si="5"/>
        <v>80264.1776</v>
      </c>
      <c r="S34" s="5">
        <f t="shared" si="6"/>
        <v>59958.299999999996</v>
      </c>
      <c r="T34" s="5">
        <f t="shared" si="7"/>
        <v>139902.69999999998</v>
      </c>
      <c r="U34" s="5">
        <f>(J34+K34)*815</f>
        <v>30970</v>
      </c>
      <c r="V34" s="5"/>
      <c r="W34" s="5"/>
      <c r="X34" s="5"/>
      <c r="Y34" s="5">
        <f t="shared" si="8"/>
        <v>9233.5782</v>
      </c>
      <c r="Z34" s="5"/>
      <c r="AA34" s="5"/>
      <c r="AB34" s="5">
        <v>26730</v>
      </c>
      <c r="AC34" s="5"/>
      <c r="AD34" s="5"/>
      <c r="AE34" s="5"/>
      <c r="AF34" s="5"/>
      <c r="AG34" s="5"/>
      <c r="AH34" s="5"/>
      <c r="AI34" s="5"/>
      <c r="AJ34" s="4"/>
      <c r="AK34" s="5"/>
      <c r="AL34" s="16">
        <v>746782</v>
      </c>
      <c r="AM34" s="5">
        <v>3611</v>
      </c>
      <c r="AN34" s="5">
        <v>140374</v>
      </c>
    </row>
    <row r="35" spans="1:40" ht="11.25">
      <c r="A35" s="2" t="s">
        <v>106</v>
      </c>
      <c r="B35" s="2" t="s">
        <v>146</v>
      </c>
      <c r="C35" s="2" t="s">
        <v>137</v>
      </c>
      <c r="D35" s="2" t="s">
        <v>11</v>
      </c>
      <c r="E35" s="2" t="s">
        <v>185</v>
      </c>
      <c r="F35" s="2" t="s">
        <v>8</v>
      </c>
      <c r="G35" s="7">
        <v>36444</v>
      </c>
      <c r="H35" s="6">
        <v>41333</v>
      </c>
      <c r="I35" s="5">
        <v>30</v>
      </c>
      <c r="J35" s="5">
        <v>38</v>
      </c>
      <c r="K35" s="5"/>
      <c r="L35" s="5">
        <v>6</v>
      </c>
      <c r="M35" s="45">
        <v>0.4006</v>
      </c>
      <c r="N35" s="45">
        <v>0.0192</v>
      </c>
      <c r="O35" s="45">
        <v>0.15</v>
      </c>
      <c r="P35" s="45" t="s">
        <v>188</v>
      </c>
      <c r="Q35" s="5">
        <f>J35*10519</f>
        <v>399722</v>
      </c>
      <c r="R35" s="5">
        <f t="shared" si="5"/>
        <v>160128.6332</v>
      </c>
      <c r="S35" s="5">
        <f t="shared" si="6"/>
        <v>59958.299999999996</v>
      </c>
      <c r="T35" s="5">
        <f t="shared" si="7"/>
        <v>139902.69999999998</v>
      </c>
      <c r="U35" s="5">
        <v>30970</v>
      </c>
      <c r="V35" s="5"/>
      <c r="W35" s="5"/>
      <c r="X35" s="5"/>
      <c r="Y35" s="5">
        <f t="shared" si="8"/>
        <v>7674.662399999999</v>
      </c>
      <c r="Z35" s="5"/>
      <c r="AA35" s="5"/>
      <c r="AB35" s="5"/>
      <c r="AC35" s="5"/>
      <c r="AD35" s="5"/>
      <c r="AE35" s="5"/>
      <c r="AF35" s="5"/>
      <c r="AG35" s="5"/>
      <c r="AH35" s="5">
        <v>194285</v>
      </c>
      <c r="AI35" s="5"/>
      <c r="AJ35" s="4"/>
      <c r="AK35" s="5"/>
      <c r="AL35" s="16">
        <v>992642</v>
      </c>
      <c r="AM35" s="5">
        <v>13770</v>
      </c>
      <c r="AN35" s="5">
        <v>183043</v>
      </c>
    </row>
    <row r="36" spans="1:40" ht="11.25">
      <c r="A36" s="2" t="s">
        <v>74</v>
      </c>
      <c r="B36" s="13" t="s">
        <v>146</v>
      </c>
      <c r="C36" s="2" t="s">
        <v>130</v>
      </c>
      <c r="D36" s="2" t="s">
        <v>11</v>
      </c>
      <c r="E36" s="2" t="s">
        <v>185</v>
      </c>
      <c r="F36" s="2" t="s">
        <v>8</v>
      </c>
      <c r="G36" s="7">
        <v>39518</v>
      </c>
      <c r="H36" s="6">
        <v>41333</v>
      </c>
      <c r="I36" s="5">
        <v>30</v>
      </c>
      <c r="J36" s="4"/>
      <c r="K36" s="5">
        <v>24</v>
      </c>
      <c r="L36" s="5">
        <v>2</v>
      </c>
      <c r="M36" s="22">
        <v>0.1342</v>
      </c>
      <c r="N36" s="45">
        <v>0.0039</v>
      </c>
      <c r="O36" s="45">
        <v>0.2</v>
      </c>
      <c r="P36" s="51" t="s">
        <v>188</v>
      </c>
      <c r="Q36" s="5">
        <f>K36*11069</f>
        <v>265656</v>
      </c>
      <c r="R36" s="5">
        <f t="shared" si="5"/>
        <v>35651.035200000006</v>
      </c>
      <c r="S36" s="5">
        <f t="shared" si="6"/>
        <v>53131.200000000004</v>
      </c>
      <c r="T36" s="5">
        <f t="shared" si="7"/>
        <v>92979.59999999999</v>
      </c>
      <c r="U36" s="5">
        <f>(J36+K36)*815</f>
        <v>19560</v>
      </c>
      <c r="V36" s="5"/>
      <c r="W36" s="5"/>
      <c r="X36" s="5"/>
      <c r="Y36" s="5">
        <f t="shared" si="8"/>
        <v>1036.0584</v>
      </c>
      <c r="Z36" s="5"/>
      <c r="AA36" s="5"/>
      <c r="AB36" s="5"/>
      <c r="AC36" s="5"/>
      <c r="AD36" s="5"/>
      <c r="AE36" s="5"/>
      <c r="AF36" s="5"/>
      <c r="AG36" s="5">
        <v>1600</v>
      </c>
      <c r="AH36" s="5"/>
      <c r="AI36" s="5"/>
      <c r="AJ36" s="4"/>
      <c r="AK36" s="5"/>
      <c r="AL36" s="16">
        <v>469614</v>
      </c>
      <c r="AM36" s="5">
        <v>0</v>
      </c>
      <c r="AN36" s="5">
        <v>85927</v>
      </c>
    </row>
    <row r="37" spans="1:40" ht="11.25">
      <c r="A37" s="2" t="s">
        <v>15</v>
      </c>
      <c r="B37" s="2" t="s">
        <v>146</v>
      </c>
      <c r="C37" s="2" t="s">
        <v>124</v>
      </c>
      <c r="D37" s="2" t="s">
        <v>11</v>
      </c>
      <c r="E37" s="2" t="s">
        <v>185</v>
      </c>
      <c r="F37" s="2" t="s">
        <v>8</v>
      </c>
      <c r="G37" s="7">
        <v>39146</v>
      </c>
      <c r="H37" s="6">
        <v>41333</v>
      </c>
      <c r="I37" s="5">
        <v>30</v>
      </c>
      <c r="J37" s="5">
        <v>38</v>
      </c>
      <c r="K37" s="5"/>
      <c r="L37" s="5">
        <v>2</v>
      </c>
      <c r="M37" s="22">
        <v>0.1342</v>
      </c>
      <c r="N37" s="45">
        <v>0</v>
      </c>
      <c r="O37" s="45">
        <v>0.2</v>
      </c>
      <c r="P37" s="45" t="s">
        <v>188</v>
      </c>
      <c r="Q37" s="5">
        <f>J37*10519</f>
        <v>399722</v>
      </c>
      <c r="R37" s="5">
        <f t="shared" si="5"/>
        <v>53642.69240000001</v>
      </c>
      <c r="S37" s="5">
        <f t="shared" si="6"/>
        <v>79944.40000000001</v>
      </c>
      <c r="T37" s="5">
        <f t="shared" si="7"/>
        <v>139902.69999999998</v>
      </c>
      <c r="U37" s="5">
        <f>(J37+K37)*815</f>
        <v>30970</v>
      </c>
      <c r="V37" s="5">
        <v>52658</v>
      </c>
      <c r="W37" s="5"/>
      <c r="X37" s="5"/>
      <c r="Y37" s="5">
        <f t="shared" si="8"/>
        <v>0</v>
      </c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4"/>
      <c r="AK37" s="5"/>
      <c r="AL37" s="16">
        <v>756840</v>
      </c>
      <c r="AM37" s="5">
        <v>4184</v>
      </c>
      <c r="AN37" s="5">
        <v>138956</v>
      </c>
    </row>
    <row r="38" spans="1:40" ht="11.25">
      <c r="A38" s="2" t="s">
        <v>107</v>
      </c>
      <c r="B38" s="13" t="s">
        <v>146</v>
      </c>
      <c r="C38" s="2" t="s">
        <v>137</v>
      </c>
      <c r="D38" s="2" t="s">
        <v>11</v>
      </c>
      <c r="E38" s="2" t="s">
        <v>185</v>
      </c>
      <c r="F38" s="2" t="s">
        <v>8</v>
      </c>
      <c r="G38" s="7">
        <v>38215</v>
      </c>
      <c r="H38" s="6">
        <v>41333</v>
      </c>
      <c r="I38" s="5">
        <v>30</v>
      </c>
      <c r="J38" s="5">
        <v>38</v>
      </c>
      <c r="K38" s="5"/>
      <c r="L38" s="5">
        <v>3</v>
      </c>
      <c r="M38" s="22">
        <v>0.2008</v>
      </c>
      <c r="N38" s="45">
        <v>0</v>
      </c>
      <c r="O38" s="45">
        <v>0.15</v>
      </c>
      <c r="P38" s="51" t="s">
        <v>188</v>
      </c>
      <c r="Q38" s="5">
        <f>J38*10519</f>
        <v>399722</v>
      </c>
      <c r="R38" s="5">
        <f t="shared" si="5"/>
        <v>80264.1776</v>
      </c>
      <c r="S38" s="5">
        <f t="shared" si="6"/>
        <v>59958.299999999996</v>
      </c>
      <c r="T38" s="5">
        <f t="shared" si="7"/>
        <v>139902.69999999998</v>
      </c>
      <c r="U38" s="5">
        <v>30970</v>
      </c>
      <c r="V38" s="5"/>
      <c r="W38" s="5"/>
      <c r="X38" s="5"/>
      <c r="Y38" s="5">
        <f t="shared" si="8"/>
        <v>0</v>
      </c>
      <c r="Z38" s="5"/>
      <c r="AA38" s="5"/>
      <c r="AB38" s="5"/>
      <c r="AC38" s="5"/>
      <c r="AD38" s="5"/>
      <c r="AE38" s="5"/>
      <c r="AF38" s="5"/>
      <c r="AG38" s="5"/>
      <c r="AH38" s="5">
        <v>194285</v>
      </c>
      <c r="AI38" s="5"/>
      <c r="AJ38" s="4"/>
      <c r="AK38" s="5"/>
      <c r="AL38" s="16">
        <v>905102</v>
      </c>
      <c r="AM38" s="5">
        <v>9881</v>
      </c>
      <c r="AN38" s="5">
        <v>173282</v>
      </c>
    </row>
    <row r="39" spans="1:40" ht="11.25">
      <c r="A39" s="58" t="s">
        <v>207</v>
      </c>
      <c r="B39" s="2" t="s">
        <v>146</v>
      </c>
      <c r="C39" s="2" t="s">
        <v>66</v>
      </c>
      <c r="D39" s="2" t="s">
        <v>10</v>
      </c>
      <c r="E39" s="2" t="s">
        <v>185</v>
      </c>
      <c r="F39" s="2" t="s">
        <v>8</v>
      </c>
      <c r="G39" s="7">
        <v>41000</v>
      </c>
      <c r="H39" s="6">
        <v>41009</v>
      </c>
      <c r="I39" s="5">
        <v>10</v>
      </c>
      <c r="J39" s="5">
        <v>40</v>
      </c>
      <c r="K39" s="5"/>
      <c r="L39" s="5">
        <v>2</v>
      </c>
      <c r="M39" s="22">
        <v>0</v>
      </c>
      <c r="N39" s="45">
        <v>0.1342</v>
      </c>
      <c r="O39" s="45">
        <v>0.15</v>
      </c>
      <c r="P39" s="45" t="s">
        <v>188</v>
      </c>
      <c r="Q39" s="5">
        <v>140253</v>
      </c>
      <c r="R39" s="5">
        <f t="shared" si="5"/>
        <v>0</v>
      </c>
      <c r="S39" s="5">
        <f t="shared" si="6"/>
        <v>21037.95</v>
      </c>
      <c r="T39" s="5">
        <f t="shared" si="7"/>
        <v>49088.549999999996</v>
      </c>
      <c r="U39" s="5">
        <v>10867</v>
      </c>
      <c r="V39" s="5"/>
      <c r="W39" s="5"/>
      <c r="X39" s="5"/>
      <c r="Y39" s="5">
        <f t="shared" si="8"/>
        <v>18821.9526</v>
      </c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4"/>
      <c r="AK39" s="5"/>
      <c r="AL39" s="16">
        <v>240069</v>
      </c>
      <c r="AM39" s="5">
        <v>0</v>
      </c>
      <c r="AN39" s="5">
        <v>44365</v>
      </c>
    </row>
    <row r="40" spans="1:40" ht="11.25">
      <c r="A40" s="2" t="s">
        <v>16</v>
      </c>
      <c r="B40" s="2" t="s">
        <v>146</v>
      </c>
      <c r="C40" s="2" t="s">
        <v>124</v>
      </c>
      <c r="D40" s="2" t="s">
        <v>7</v>
      </c>
      <c r="E40" s="2" t="s">
        <v>185</v>
      </c>
      <c r="F40" s="2" t="s">
        <v>8</v>
      </c>
      <c r="G40" s="3">
        <v>37319</v>
      </c>
      <c r="H40" s="4" t="s">
        <v>142</v>
      </c>
      <c r="I40" s="5">
        <v>30</v>
      </c>
      <c r="J40" s="5">
        <v>38</v>
      </c>
      <c r="K40" s="5"/>
      <c r="L40" s="5">
        <v>5</v>
      </c>
      <c r="M40" s="22">
        <v>0.334</v>
      </c>
      <c r="N40" s="45">
        <v>0</v>
      </c>
      <c r="O40" s="45">
        <v>0.2</v>
      </c>
      <c r="P40" s="51" t="s">
        <v>188</v>
      </c>
      <c r="Q40" s="5">
        <f>J40*10519</f>
        <v>399722</v>
      </c>
      <c r="R40" s="5">
        <f t="shared" si="5"/>
        <v>133507.14800000002</v>
      </c>
      <c r="S40" s="5">
        <f t="shared" si="6"/>
        <v>79944.40000000001</v>
      </c>
      <c r="T40" s="5">
        <f t="shared" si="7"/>
        <v>139902.69999999998</v>
      </c>
      <c r="U40" s="5">
        <f aca="true" t="shared" si="9" ref="U40:U49">(J40+K40)*815</f>
        <v>30970</v>
      </c>
      <c r="V40" s="5">
        <v>52658</v>
      </c>
      <c r="W40" s="5">
        <v>17553</v>
      </c>
      <c r="X40" s="5"/>
      <c r="Y40" s="5">
        <f t="shared" si="8"/>
        <v>0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4"/>
      <c r="AK40" s="5"/>
      <c r="AL40" s="16">
        <v>854257</v>
      </c>
      <c r="AM40" s="5">
        <v>8110</v>
      </c>
      <c r="AN40" s="5">
        <v>157867</v>
      </c>
    </row>
    <row r="41" spans="1:40" ht="11.25">
      <c r="A41" s="2" t="s">
        <v>17</v>
      </c>
      <c r="B41" s="13" t="s">
        <v>146</v>
      </c>
      <c r="C41" s="2" t="s">
        <v>124</v>
      </c>
      <c r="D41" s="2" t="s">
        <v>7</v>
      </c>
      <c r="E41" s="2" t="s">
        <v>185</v>
      </c>
      <c r="F41" s="2" t="s">
        <v>8</v>
      </c>
      <c r="G41" s="3">
        <v>30256</v>
      </c>
      <c r="H41" s="4" t="s">
        <v>142</v>
      </c>
      <c r="I41" s="5">
        <v>30</v>
      </c>
      <c r="J41" s="5">
        <v>44</v>
      </c>
      <c r="K41" s="5"/>
      <c r="L41" s="5">
        <v>15</v>
      </c>
      <c r="M41" s="45">
        <v>1</v>
      </c>
      <c r="N41" s="45">
        <v>0.4</v>
      </c>
      <c r="O41" s="45">
        <v>0.2</v>
      </c>
      <c r="P41" s="45" t="s">
        <v>188</v>
      </c>
      <c r="Q41" s="5">
        <f>J41*10519</f>
        <v>462836</v>
      </c>
      <c r="R41" s="5">
        <f t="shared" si="5"/>
        <v>462836</v>
      </c>
      <c r="S41" s="5">
        <f t="shared" si="6"/>
        <v>92567.20000000001</v>
      </c>
      <c r="T41" s="5">
        <f t="shared" si="7"/>
        <v>161992.59999999998</v>
      </c>
      <c r="U41" s="5">
        <f t="shared" si="9"/>
        <v>35860</v>
      </c>
      <c r="V41" s="5">
        <v>52658</v>
      </c>
      <c r="W41" s="5"/>
      <c r="X41" s="5">
        <v>10018</v>
      </c>
      <c r="Y41" s="5">
        <f t="shared" si="8"/>
        <v>185134.40000000002</v>
      </c>
      <c r="Z41" s="5"/>
      <c r="AA41" s="5">
        <v>92567</v>
      </c>
      <c r="AB41" s="5"/>
      <c r="AC41" s="5"/>
      <c r="AD41" s="5"/>
      <c r="AE41" s="5"/>
      <c r="AF41" s="5"/>
      <c r="AG41" s="5"/>
      <c r="AH41" s="5"/>
      <c r="AI41" s="5"/>
      <c r="AJ41" s="4"/>
      <c r="AK41" s="5"/>
      <c r="AL41" s="16">
        <v>1556469</v>
      </c>
      <c r="AM41" s="5">
        <v>42207</v>
      </c>
      <c r="AN41" s="5">
        <v>275288</v>
      </c>
    </row>
    <row r="42" spans="1:40" ht="11.25">
      <c r="A42" s="2" t="s">
        <v>75</v>
      </c>
      <c r="B42" s="2" t="s">
        <v>146</v>
      </c>
      <c r="C42" s="2" t="s">
        <v>130</v>
      </c>
      <c r="D42" s="2" t="s">
        <v>7</v>
      </c>
      <c r="E42" s="2" t="s">
        <v>185</v>
      </c>
      <c r="F42" s="2" t="s">
        <v>8</v>
      </c>
      <c r="G42" s="3">
        <v>35866</v>
      </c>
      <c r="H42" s="4" t="s">
        <v>142</v>
      </c>
      <c r="I42" s="5">
        <v>30</v>
      </c>
      <c r="J42" s="5"/>
      <c r="K42" s="5">
        <v>44</v>
      </c>
      <c r="L42" s="5">
        <v>7</v>
      </c>
      <c r="M42" s="22">
        <v>0.4672</v>
      </c>
      <c r="N42" s="45">
        <v>0.2234</v>
      </c>
      <c r="O42" s="45">
        <v>0.2</v>
      </c>
      <c r="P42" s="51" t="s">
        <v>188</v>
      </c>
      <c r="Q42" s="5">
        <f>K42*11069</f>
        <v>487036</v>
      </c>
      <c r="R42" s="5">
        <f t="shared" si="5"/>
        <v>227543.2192</v>
      </c>
      <c r="S42" s="5">
        <f t="shared" si="6"/>
        <v>97407.20000000001</v>
      </c>
      <c r="T42" s="5">
        <f t="shared" si="7"/>
        <v>170462.59999999998</v>
      </c>
      <c r="U42" s="5">
        <f t="shared" si="9"/>
        <v>35860</v>
      </c>
      <c r="V42" s="5">
        <v>52658</v>
      </c>
      <c r="W42" s="5"/>
      <c r="X42" s="5"/>
      <c r="Y42" s="5">
        <f t="shared" si="8"/>
        <v>108803.8424</v>
      </c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4"/>
      <c r="AK42" s="5"/>
      <c r="AL42" s="16">
        <v>1179771</v>
      </c>
      <c r="AM42" s="5">
        <v>21378</v>
      </c>
      <c r="AN42" s="5">
        <v>218022</v>
      </c>
    </row>
    <row r="43" spans="1:40" ht="11.25">
      <c r="A43" s="2" t="s">
        <v>76</v>
      </c>
      <c r="B43" s="13" t="s">
        <v>146</v>
      </c>
      <c r="C43" s="2" t="s">
        <v>130</v>
      </c>
      <c r="D43" s="2" t="s">
        <v>11</v>
      </c>
      <c r="E43" s="2" t="s">
        <v>185</v>
      </c>
      <c r="F43" s="2" t="s">
        <v>8</v>
      </c>
      <c r="G43" s="3">
        <v>38777</v>
      </c>
      <c r="H43" s="6">
        <v>41333</v>
      </c>
      <c r="I43" s="5">
        <v>30</v>
      </c>
      <c r="J43" s="5"/>
      <c r="K43" s="5">
        <v>44</v>
      </c>
      <c r="L43" s="5">
        <v>3</v>
      </c>
      <c r="M43" s="22">
        <v>0.2008</v>
      </c>
      <c r="N43" s="45">
        <v>0</v>
      </c>
      <c r="O43" s="45">
        <v>0.2</v>
      </c>
      <c r="P43" s="45" t="s">
        <v>188</v>
      </c>
      <c r="Q43" s="5">
        <f>K43*11069</f>
        <v>487036</v>
      </c>
      <c r="R43" s="5">
        <f t="shared" si="5"/>
        <v>97796.8288</v>
      </c>
      <c r="S43" s="5">
        <f t="shared" si="6"/>
        <v>97407.20000000001</v>
      </c>
      <c r="T43" s="5">
        <f t="shared" si="7"/>
        <v>170462.59999999998</v>
      </c>
      <c r="U43" s="5">
        <f t="shared" si="9"/>
        <v>35860</v>
      </c>
      <c r="V43" s="5"/>
      <c r="W43" s="5"/>
      <c r="X43" s="5"/>
      <c r="Y43" s="5">
        <f t="shared" si="8"/>
        <v>0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4"/>
      <c r="AK43" s="5"/>
      <c r="AL43" s="16">
        <v>888563</v>
      </c>
      <c r="AM43" s="5">
        <v>9561</v>
      </c>
      <c r="AN43" s="5">
        <v>163140</v>
      </c>
    </row>
    <row r="44" spans="1:40" ht="11.25">
      <c r="A44" s="2" t="s">
        <v>49</v>
      </c>
      <c r="B44" s="2" t="s">
        <v>146</v>
      </c>
      <c r="C44" s="2" t="s">
        <v>128</v>
      </c>
      <c r="D44" s="2" t="s">
        <v>11</v>
      </c>
      <c r="E44" s="2" t="s">
        <v>185</v>
      </c>
      <c r="F44" s="2" t="s">
        <v>8</v>
      </c>
      <c r="G44" s="7">
        <v>37054</v>
      </c>
      <c r="H44" s="6">
        <v>41333</v>
      </c>
      <c r="I44" s="5">
        <v>30</v>
      </c>
      <c r="J44" s="5">
        <v>36</v>
      </c>
      <c r="K44" s="5"/>
      <c r="L44" s="5">
        <v>2</v>
      </c>
      <c r="M44" s="22">
        <v>0.2008</v>
      </c>
      <c r="N44" s="45">
        <v>0</v>
      </c>
      <c r="O44" s="45">
        <v>0.2</v>
      </c>
      <c r="P44" s="51" t="s">
        <v>188</v>
      </c>
      <c r="Q44" s="5">
        <f>J44*10519</f>
        <v>378684</v>
      </c>
      <c r="R44" s="5">
        <f t="shared" si="5"/>
        <v>76039.7472</v>
      </c>
      <c r="S44" s="5">
        <f t="shared" si="6"/>
        <v>75736.8</v>
      </c>
      <c r="T44" s="5">
        <f t="shared" si="7"/>
        <v>132539.4</v>
      </c>
      <c r="U44" s="5">
        <f t="shared" si="9"/>
        <v>29340</v>
      </c>
      <c r="V44" s="5"/>
      <c r="W44" s="5"/>
      <c r="X44" s="5"/>
      <c r="Y44" s="5">
        <f t="shared" si="8"/>
        <v>0</v>
      </c>
      <c r="Z44" s="5"/>
      <c r="AA44" s="5"/>
      <c r="AB44" s="5"/>
      <c r="AC44" s="5"/>
      <c r="AD44" s="5"/>
      <c r="AE44" s="5"/>
      <c r="AF44" s="5"/>
      <c r="AG44" s="5"/>
      <c r="AH44" s="5">
        <v>98167</v>
      </c>
      <c r="AI44" s="5"/>
      <c r="AJ44" s="4"/>
      <c r="AK44" s="5"/>
      <c r="AL44" s="16">
        <v>790507</v>
      </c>
      <c r="AM44" s="5">
        <v>5527</v>
      </c>
      <c r="AN44" s="5">
        <v>145769</v>
      </c>
    </row>
    <row r="45" spans="1:40" ht="11.25">
      <c r="A45" s="2" t="s">
        <v>18</v>
      </c>
      <c r="B45" s="13" t="s">
        <v>146</v>
      </c>
      <c r="C45" s="2" t="s">
        <v>124</v>
      </c>
      <c r="D45" s="2" t="s">
        <v>7</v>
      </c>
      <c r="E45" s="2" t="s">
        <v>185</v>
      </c>
      <c r="F45" s="2" t="s">
        <v>8</v>
      </c>
      <c r="G45" s="3">
        <v>30256</v>
      </c>
      <c r="H45" s="4" t="s">
        <v>142</v>
      </c>
      <c r="I45" s="5">
        <v>30</v>
      </c>
      <c r="J45" s="5">
        <v>40</v>
      </c>
      <c r="K45" s="5"/>
      <c r="L45" s="5">
        <v>15</v>
      </c>
      <c r="M45" s="45">
        <v>1</v>
      </c>
      <c r="N45" s="45">
        <v>0.2126</v>
      </c>
      <c r="O45" s="45">
        <v>0.2</v>
      </c>
      <c r="P45" s="45" t="s">
        <v>188</v>
      </c>
      <c r="Q45" s="5">
        <f>J45*10519</f>
        <v>420760</v>
      </c>
      <c r="R45" s="5">
        <f t="shared" si="5"/>
        <v>420760</v>
      </c>
      <c r="S45" s="5">
        <f t="shared" si="6"/>
        <v>84152</v>
      </c>
      <c r="T45" s="5">
        <f t="shared" si="7"/>
        <v>147266</v>
      </c>
      <c r="U45" s="5">
        <f t="shared" si="9"/>
        <v>32600</v>
      </c>
      <c r="V45" s="5">
        <v>52658</v>
      </c>
      <c r="W45" s="5"/>
      <c r="X45" s="5">
        <v>6509</v>
      </c>
      <c r="Y45" s="5">
        <f t="shared" si="8"/>
        <v>89453.576</v>
      </c>
      <c r="Z45" s="5"/>
      <c r="AA45" s="5"/>
      <c r="AB45" s="5">
        <v>5422</v>
      </c>
      <c r="AC45" s="5"/>
      <c r="AD45" s="5"/>
      <c r="AE45" s="5"/>
      <c r="AF45" s="5"/>
      <c r="AG45" s="5"/>
      <c r="AH45" s="5"/>
      <c r="AI45" s="5"/>
      <c r="AJ45" s="4"/>
      <c r="AK45" s="5"/>
      <c r="AL45" s="16">
        <v>1259581</v>
      </c>
      <c r="AM45" s="5">
        <v>24408</v>
      </c>
      <c r="AN45" s="5">
        <v>237224</v>
      </c>
    </row>
    <row r="46" spans="1:40" ht="11.25">
      <c r="A46" s="2" t="s">
        <v>97</v>
      </c>
      <c r="B46" s="2" t="s">
        <v>146</v>
      </c>
      <c r="C46" s="2" t="s">
        <v>135</v>
      </c>
      <c r="D46" s="2" t="s">
        <v>7</v>
      </c>
      <c r="E46" s="2" t="s">
        <v>185</v>
      </c>
      <c r="F46" s="2" t="s">
        <v>8</v>
      </c>
      <c r="G46" s="3">
        <v>30256</v>
      </c>
      <c r="H46" s="4" t="s">
        <v>142</v>
      </c>
      <c r="I46" s="5">
        <v>30</v>
      </c>
      <c r="J46" s="5">
        <v>40</v>
      </c>
      <c r="K46" s="5"/>
      <c r="L46" s="5">
        <v>15</v>
      </c>
      <c r="M46" s="45">
        <v>1</v>
      </c>
      <c r="N46" s="45">
        <v>0.1772</v>
      </c>
      <c r="O46" s="45">
        <v>0.2</v>
      </c>
      <c r="P46" s="51" t="s">
        <v>188</v>
      </c>
      <c r="Q46" s="5">
        <f>J46*10519</f>
        <v>420760</v>
      </c>
      <c r="R46" s="5">
        <f t="shared" si="5"/>
        <v>420760</v>
      </c>
      <c r="S46" s="5">
        <f t="shared" si="6"/>
        <v>84152</v>
      </c>
      <c r="T46" s="5">
        <f t="shared" si="7"/>
        <v>147266</v>
      </c>
      <c r="U46" s="5">
        <f t="shared" si="9"/>
        <v>32600</v>
      </c>
      <c r="V46" s="5">
        <v>52658</v>
      </c>
      <c r="W46" s="5">
        <v>17553</v>
      </c>
      <c r="X46" s="5">
        <v>8265</v>
      </c>
      <c r="Y46" s="5">
        <f t="shared" si="8"/>
        <v>74558.67199999999</v>
      </c>
      <c r="Z46" s="5"/>
      <c r="AA46" s="5"/>
      <c r="AB46" s="5">
        <v>32228</v>
      </c>
      <c r="AC46" s="5"/>
      <c r="AD46" s="5"/>
      <c r="AE46" s="5"/>
      <c r="AF46" s="5"/>
      <c r="AG46" s="5"/>
      <c r="AH46" s="5"/>
      <c r="AI46" s="5"/>
      <c r="AJ46" s="4"/>
      <c r="AK46" s="5"/>
      <c r="AL46" s="16">
        <v>1290801</v>
      </c>
      <c r="AM46" s="5">
        <v>25607</v>
      </c>
      <c r="AN46" s="5">
        <v>244468</v>
      </c>
    </row>
    <row r="47" spans="1:40" ht="11.25">
      <c r="A47" s="2" t="s">
        <v>191</v>
      </c>
      <c r="B47" s="13" t="s">
        <v>146</v>
      </c>
      <c r="C47" s="2" t="s">
        <v>35</v>
      </c>
      <c r="D47" s="2" t="s">
        <v>11</v>
      </c>
      <c r="E47" s="2" t="s">
        <v>185</v>
      </c>
      <c r="F47" s="2" t="s">
        <v>8</v>
      </c>
      <c r="G47" s="3">
        <v>40969</v>
      </c>
      <c r="H47" s="6">
        <v>41333</v>
      </c>
      <c r="I47" s="5">
        <v>30</v>
      </c>
      <c r="J47" s="5">
        <v>36</v>
      </c>
      <c r="K47" s="5"/>
      <c r="L47" s="5">
        <v>0</v>
      </c>
      <c r="M47" s="45">
        <v>0</v>
      </c>
      <c r="N47" s="45">
        <v>0</v>
      </c>
      <c r="O47" s="45">
        <v>0.15</v>
      </c>
      <c r="P47" s="45" t="s">
        <v>188</v>
      </c>
      <c r="Q47" s="5">
        <f>J47*10519</f>
        <v>378684</v>
      </c>
      <c r="R47" s="5">
        <f t="shared" si="5"/>
        <v>0</v>
      </c>
      <c r="S47" s="5">
        <f t="shared" si="6"/>
        <v>56802.6</v>
      </c>
      <c r="T47" s="5">
        <f t="shared" si="7"/>
        <v>132539.4</v>
      </c>
      <c r="U47" s="5">
        <f t="shared" si="9"/>
        <v>29340</v>
      </c>
      <c r="V47" s="5">
        <v>52658</v>
      </c>
      <c r="W47" s="5">
        <v>17553</v>
      </c>
      <c r="X47" s="5"/>
      <c r="Y47" s="5">
        <f t="shared" si="8"/>
        <v>0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4"/>
      <c r="AK47" s="5"/>
      <c r="AL47" s="16">
        <v>667577</v>
      </c>
      <c r="AM47" s="5">
        <v>207</v>
      </c>
      <c r="AN47" s="5">
        <v>129243</v>
      </c>
    </row>
    <row r="48" spans="1:40" ht="11.25">
      <c r="A48" s="2" t="s">
        <v>91</v>
      </c>
      <c r="B48" s="2" t="s">
        <v>146</v>
      </c>
      <c r="C48" s="2" t="s">
        <v>133</v>
      </c>
      <c r="D48" s="2" t="s">
        <v>7</v>
      </c>
      <c r="E48" s="2" t="s">
        <v>185</v>
      </c>
      <c r="F48" s="2" t="s">
        <v>8</v>
      </c>
      <c r="G48" s="3">
        <v>37684</v>
      </c>
      <c r="H48" s="4" t="s">
        <v>142</v>
      </c>
      <c r="I48" s="5">
        <v>30</v>
      </c>
      <c r="J48" s="5">
        <v>40</v>
      </c>
      <c r="K48" s="5"/>
      <c r="L48" s="5">
        <v>4</v>
      </c>
      <c r="M48" s="22">
        <v>0.2674</v>
      </c>
      <c r="N48" s="45">
        <v>0.0238</v>
      </c>
      <c r="O48" s="45">
        <v>0.15</v>
      </c>
      <c r="P48" s="51" t="s">
        <v>188</v>
      </c>
      <c r="Q48" s="5">
        <f>J48*10519</f>
        <v>420760</v>
      </c>
      <c r="R48" s="5">
        <f t="shared" si="5"/>
        <v>112511.22400000002</v>
      </c>
      <c r="S48" s="5">
        <f t="shared" si="6"/>
        <v>63114</v>
      </c>
      <c r="T48" s="5">
        <f t="shared" si="7"/>
        <v>147266</v>
      </c>
      <c r="U48" s="5">
        <f t="shared" si="9"/>
        <v>32600</v>
      </c>
      <c r="V48" s="5">
        <v>52658</v>
      </c>
      <c r="W48" s="5"/>
      <c r="X48" s="5"/>
      <c r="Y48" s="5">
        <f t="shared" si="8"/>
        <v>10014.088000000002</v>
      </c>
      <c r="Z48" s="5"/>
      <c r="AA48" s="5"/>
      <c r="AB48" s="5"/>
      <c r="AC48" s="5"/>
      <c r="AD48" s="5"/>
      <c r="AE48" s="5"/>
      <c r="AF48" s="5"/>
      <c r="AG48" s="5"/>
      <c r="AH48" s="5">
        <v>261093</v>
      </c>
      <c r="AI48" s="5"/>
      <c r="AJ48" s="4"/>
      <c r="AK48" s="5"/>
      <c r="AL48" s="16">
        <v>1100020</v>
      </c>
      <c r="AM48" s="5">
        <v>18193</v>
      </c>
      <c r="AN48" s="5">
        <v>201963</v>
      </c>
    </row>
    <row r="49" spans="1:40" ht="11.25">
      <c r="A49" s="2" t="s">
        <v>77</v>
      </c>
      <c r="B49" s="13" t="s">
        <v>146</v>
      </c>
      <c r="C49" s="2" t="s">
        <v>130</v>
      </c>
      <c r="D49" s="2" t="s">
        <v>11</v>
      </c>
      <c r="E49" s="2" t="s">
        <v>185</v>
      </c>
      <c r="F49" s="2" t="s">
        <v>8</v>
      </c>
      <c r="G49" s="6">
        <v>40634</v>
      </c>
      <c r="H49" s="6">
        <v>41333</v>
      </c>
      <c r="I49" s="5">
        <v>30</v>
      </c>
      <c r="J49" s="5"/>
      <c r="K49" s="5">
        <v>17</v>
      </c>
      <c r="L49" s="5">
        <v>0</v>
      </c>
      <c r="M49" s="22">
        <v>0</v>
      </c>
      <c r="N49" s="45">
        <v>0</v>
      </c>
      <c r="O49" s="45">
        <v>0.2</v>
      </c>
      <c r="P49" s="45" t="s">
        <v>188</v>
      </c>
      <c r="Q49" s="5">
        <f>K49*11069</f>
        <v>188173</v>
      </c>
      <c r="R49" s="5">
        <f t="shared" si="5"/>
        <v>0</v>
      </c>
      <c r="S49" s="5">
        <f t="shared" si="6"/>
        <v>37634.6</v>
      </c>
      <c r="T49" s="5">
        <f t="shared" si="7"/>
        <v>65860.55</v>
      </c>
      <c r="U49" s="5">
        <f t="shared" si="9"/>
        <v>13855</v>
      </c>
      <c r="V49" s="5">
        <v>47393</v>
      </c>
      <c r="W49" s="5"/>
      <c r="X49" s="5"/>
      <c r="Y49" s="5">
        <f t="shared" si="8"/>
        <v>0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4"/>
      <c r="AK49" s="5"/>
      <c r="AL49" s="16">
        <v>352916</v>
      </c>
      <c r="AM49" s="5">
        <v>0</v>
      </c>
      <c r="AN49" s="5">
        <v>65431</v>
      </c>
    </row>
    <row r="50" spans="1:40" ht="11.25">
      <c r="A50" s="2" t="s">
        <v>108</v>
      </c>
      <c r="B50" s="2" t="s">
        <v>146</v>
      </c>
      <c r="C50" s="2" t="s">
        <v>137</v>
      </c>
      <c r="D50" s="2" t="s">
        <v>11</v>
      </c>
      <c r="E50" s="2" t="s">
        <v>185</v>
      </c>
      <c r="F50" s="2" t="s">
        <v>8</v>
      </c>
      <c r="G50" s="3">
        <v>38429</v>
      </c>
      <c r="H50" s="6">
        <v>41333</v>
      </c>
      <c r="I50" s="5">
        <v>30</v>
      </c>
      <c r="J50" s="5">
        <v>38</v>
      </c>
      <c r="K50" s="5"/>
      <c r="L50" s="5">
        <v>5</v>
      </c>
      <c r="M50" s="22">
        <v>0.334</v>
      </c>
      <c r="N50" s="45">
        <v>0</v>
      </c>
      <c r="O50" s="45">
        <v>0.15</v>
      </c>
      <c r="P50" s="51" t="s">
        <v>188</v>
      </c>
      <c r="Q50" s="5">
        <f>J50*10519</f>
        <v>399722</v>
      </c>
      <c r="R50" s="5">
        <f t="shared" si="5"/>
        <v>133507.14800000002</v>
      </c>
      <c r="S50" s="5">
        <f t="shared" si="6"/>
        <v>59958.299999999996</v>
      </c>
      <c r="T50" s="5">
        <f t="shared" si="7"/>
        <v>139902.69999999998</v>
      </c>
      <c r="U50" s="5">
        <v>30970</v>
      </c>
      <c r="V50" s="5">
        <v>52658</v>
      </c>
      <c r="W50" s="5">
        <v>17553</v>
      </c>
      <c r="X50" s="5"/>
      <c r="Y50" s="5">
        <f t="shared" si="8"/>
        <v>0</v>
      </c>
      <c r="Z50" s="5"/>
      <c r="AA50" s="5"/>
      <c r="AB50" s="5"/>
      <c r="AC50" s="5"/>
      <c r="AD50" s="5"/>
      <c r="AE50" s="5"/>
      <c r="AF50" s="5"/>
      <c r="AG50" s="5"/>
      <c r="AH50" s="5">
        <v>194281</v>
      </c>
      <c r="AI50" s="5">
        <v>26365</v>
      </c>
      <c r="AJ50" s="4"/>
      <c r="AK50" s="5"/>
      <c r="AL50" s="16">
        <v>1054917</v>
      </c>
      <c r="AM50" s="5">
        <v>15235</v>
      </c>
      <c r="AN50" s="5">
        <v>189665</v>
      </c>
    </row>
    <row r="51" spans="1:40" ht="11.25">
      <c r="A51" s="2" t="s">
        <v>19</v>
      </c>
      <c r="B51" s="13" t="s">
        <v>146</v>
      </c>
      <c r="C51" s="2" t="s">
        <v>124</v>
      </c>
      <c r="D51" s="2" t="s">
        <v>7</v>
      </c>
      <c r="E51" s="2" t="s">
        <v>185</v>
      </c>
      <c r="F51" s="2" t="s">
        <v>8</v>
      </c>
      <c r="G51" s="3">
        <v>37683</v>
      </c>
      <c r="H51" s="4" t="s">
        <v>142</v>
      </c>
      <c r="I51" s="5">
        <v>30</v>
      </c>
      <c r="J51" s="5">
        <v>30</v>
      </c>
      <c r="K51" s="5"/>
      <c r="L51" s="5">
        <v>3</v>
      </c>
      <c r="M51" s="22">
        <v>0.2008</v>
      </c>
      <c r="N51" s="45">
        <v>0</v>
      </c>
      <c r="O51" s="45">
        <v>0.2</v>
      </c>
      <c r="P51" s="45" t="s">
        <v>188</v>
      </c>
      <c r="Q51" s="5">
        <f>J51*10519</f>
        <v>315570</v>
      </c>
      <c r="R51" s="5">
        <f t="shared" si="5"/>
        <v>63366.456000000006</v>
      </c>
      <c r="S51" s="5">
        <f t="shared" si="6"/>
        <v>63114</v>
      </c>
      <c r="T51" s="5">
        <f t="shared" si="7"/>
        <v>110449.5</v>
      </c>
      <c r="U51" s="5">
        <f aca="true" t="shared" si="10" ref="U51:U56">(J51+K51)*815</f>
        <v>24450</v>
      </c>
      <c r="V51" s="5">
        <v>52658</v>
      </c>
      <c r="W51" s="5"/>
      <c r="X51" s="5"/>
      <c r="Y51" s="5">
        <f t="shared" si="8"/>
        <v>0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"/>
      <c r="AK51" s="5"/>
      <c r="AL51" s="16">
        <v>629608</v>
      </c>
      <c r="AM51" s="5">
        <v>0</v>
      </c>
      <c r="AN51" s="5">
        <v>126420</v>
      </c>
    </row>
    <row r="52" spans="1:40" ht="11.25">
      <c r="A52" s="2" t="s">
        <v>50</v>
      </c>
      <c r="B52" s="2" t="s">
        <v>146</v>
      </c>
      <c r="C52" s="2" t="s">
        <v>128</v>
      </c>
      <c r="D52" s="2" t="s">
        <v>7</v>
      </c>
      <c r="E52" s="2" t="s">
        <v>185</v>
      </c>
      <c r="F52" s="2" t="s">
        <v>8</v>
      </c>
      <c r="G52" s="3">
        <v>30760</v>
      </c>
      <c r="H52" s="4" t="s">
        <v>142</v>
      </c>
      <c r="I52" s="5">
        <v>30</v>
      </c>
      <c r="J52" s="5">
        <v>42</v>
      </c>
      <c r="K52" s="5"/>
      <c r="L52" s="5">
        <v>14</v>
      </c>
      <c r="M52" s="22">
        <v>0.9334</v>
      </c>
      <c r="N52" s="45">
        <v>0.2075</v>
      </c>
      <c r="O52" s="45">
        <v>0.2</v>
      </c>
      <c r="P52" s="51" t="s">
        <v>188</v>
      </c>
      <c r="Q52" s="5">
        <f>J52*10519</f>
        <v>441798</v>
      </c>
      <c r="R52" s="5">
        <f t="shared" si="5"/>
        <v>412374.2532</v>
      </c>
      <c r="S52" s="5">
        <f t="shared" si="6"/>
        <v>88359.6</v>
      </c>
      <c r="T52" s="5">
        <f t="shared" si="7"/>
        <v>154629.3</v>
      </c>
      <c r="U52" s="5">
        <f t="shared" si="10"/>
        <v>34230</v>
      </c>
      <c r="V52" s="5">
        <v>52658</v>
      </c>
      <c r="W52" s="5"/>
      <c r="X52" s="5"/>
      <c r="Y52" s="5">
        <f t="shared" si="8"/>
        <v>91673.08499999999</v>
      </c>
      <c r="Z52" s="5"/>
      <c r="AA52" s="5"/>
      <c r="AB52" s="5"/>
      <c r="AC52" s="5"/>
      <c r="AD52" s="5"/>
      <c r="AE52" s="5"/>
      <c r="AF52" s="5"/>
      <c r="AG52" s="5"/>
      <c r="AH52" s="5">
        <v>155079</v>
      </c>
      <c r="AI52" s="5">
        <v>26365</v>
      </c>
      <c r="AJ52" s="4"/>
      <c r="AK52" s="5"/>
      <c r="AL52" s="16">
        <v>1457167</v>
      </c>
      <c r="AM52" s="5">
        <v>31610</v>
      </c>
      <c r="AN52" s="5">
        <v>264412</v>
      </c>
    </row>
    <row r="53" spans="1:40" ht="11.25">
      <c r="A53" s="2" t="s">
        <v>99</v>
      </c>
      <c r="B53" s="13" t="s">
        <v>146</v>
      </c>
      <c r="C53" s="2" t="s">
        <v>139</v>
      </c>
      <c r="D53" s="2" t="s">
        <v>11</v>
      </c>
      <c r="E53" s="2" t="s">
        <v>185</v>
      </c>
      <c r="F53" s="2" t="s">
        <v>8</v>
      </c>
      <c r="G53" s="7">
        <v>40606</v>
      </c>
      <c r="H53" s="6">
        <v>41333</v>
      </c>
      <c r="I53" s="5">
        <v>30</v>
      </c>
      <c r="J53" s="5">
        <v>39</v>
      </c>
      <c r="K53" s="5"/>
      <c r="L53" s="5">
        <v>0</v>
      </c>
      <c r="M53" s="22">
        <v>0</v>
      </c>
      <c r="N53" s="45">
        <v>0</v>
      </c>
      <c r="O53" s="45">
        <v>0.15</v>
      </c>
      <c r="P53" s="45" t="s">
        <v>188</v>
      </c>
      <c r="Q53" s="5">
        <f>J53*10519</f>
        <v>410241</v>
      </c>
      <c r="R53" s="5">
        <f t="shared" si="5"/>
        <v>0</v>
      </c>
      <c r="S53" s="5">
        <f t="shared" si="6"/>
        <v>61536.149999999994</v>
      </c>
      <c r="T53" s="5">
        <f t="shared" si="7"/>
        <v>143584.34999999998</v>
      </c>
      <c r="U53" s="5">
        <f t="shared" si="10"/>
        <v>31785</v>
      </c>
      <c r="V53" s="5">
        <v>52658</v>
      </c>
      <c r="W53" s="5"/>
      <c r="X53" s="5"/>
      <c r="Y53" s="5">
        <f t="shared" si="8"/>
        <v>0</v>
      </c>
      <c r="Z53" s="5"/>
      <c r="AA53" s="5"/>
      <c r="AB53" s="5"/>
      <c r="AC53" s="5"/>
      <c r="AD53" s="5"/>
      <c r="AE53" s="5"/>
      <c r="AF53" s="5"/>
      <c r="AG53" s="5"/>
      <c r="AH53" s="5">
        <v>187603</v>
      </c>
      <c r="AI53" s="5"/>
      <c r="AJ53" s="4"/>
      <c r="AK53" s="5"/>
      <c r="AL53" s="16">
        <v>887407</v>
      </c>
      <c r="AM53" s="5">
        <v>9514</v>
      </c>
      <c r="AN53" s="5">
        <v>162927</v>
      </c>
    </row>
    <row r="54" spans="1:40" ht="11.25">
      <c r="A54" s="2" t="s">
        <v>104</v>
      </c>
      <c r="B54" s="2" t="s">
        <v>146</v>
      </c>
      <c r="C54" s="2" t="s">
        <v>136</v>
      </c>
      <c r="D54" s="2" t="s">
        <v>7</v>
      </c>
      <c r="E54" s="2" t="s">
        <v>185</v>
      </c>
      <c r="F54" s="2" t="s">
        <v>8</v>
      </c>
      <c r="G54" s="3">
        <v>35128</v>
      </c>
      <c r="H54" s="4" t="s">
        <v>142</v>
      </c>
      <c r="I54" s="5">
        <v>30</v>
      </c>
      <c r="J54" s="5">
        <v>44</v>
      </c>
      <c r="K54" s="5"/>
      <c r="L54" s="5">
        <v>8</v>
      </c>
      <c r="M54" s="22">
        <v>0.5338</v>
      </c>
      <c r="N54" s="45">
        <v>0.1156</v>
      </c>
      <c r="O54" s="45">
        <v>0.2</v>
      </c>
      <c r="P54" s="51" t="s">
        <v>188</v>
      </c>
      <c r="Q54" s="5">
        <f>J54*10519</f>
        <v>462836</v>
      </c>
      <c r="R54" s="5">
        <f t="shared" si="5"/>
        <v>247061.85680000004</v>
      </c>
      <c r="S54" s="5">
        <f t="shared" si="6"/>
        <v>92567.20000000001</v>
      </c>
      <c r="T54" s="5">
        <f t="shared" si="7"/>
        <v>161992.59999999998</v>
      </c>
      <c r="U54" s="5">
        <f t="shared" si="10"/>
        <v>35860</v>
      </c>
      <c r="V54" s="5"/>
      <c r="W54" s="5"/>
      <c r="X54" s="5"/>
      <c r="Y54" s="5">
        <f t="shared" si="8"/>
        <v>53503.8416</v>
      </c>
      <c r="Z54" s="5">
        <v>91914</v>
      </c>
      <c r="AA54" s="5"/>
      <c r="AB54" s="5">
        <v>26730</v>
      </c>
      <c r="AC54" s="5"/>
      <c r="AD54" s="5"/>
      <c r="AE54" s="5"/>
      <c r="AF54" s="5"/>
      <c r="AG54" s="5"/>
      <c r="AH54" s="5"/>
      <c r="AI54" s="5"/>
      <c r="AJ54" s="4"/>
      <c r="AK54" s="5"/>
      <c r="AL54" s="16">
        <v>1172466</v>
      </c>
      <c r="AM54" s="5">
        <v>21150</v>
      </c>
      <c r="AN54" s="5">
        <v>215265</v>
      </c>
    </row>
    <row r="55" spans="1:40" ht="11.25">
      <c r="A55" s="2" t="s">
        <v>51</v>
      </c>
      <c r="B55" s="13" t="s">
        <v>146</v>
      </c>
      <c r="C55" s="2" t="s">
        <v>128</v>
      </c>
      <c r="D55" s="2" t="s">
        <v>7</v>
      </c>
      <c r="E55" s="2" t="s">
        <v>185</v>
      </c>
      <c r="F55" s="2" t="s">
        <v>8</v>
      </c>
      <c r="G55" s="3">
        <v>36586</v>
      </c>
      <c r="H55" s="4" t="s">
        <v>142</v>
      </c>
      <c r="I55" s="5">
        <v>30</v>
      </c>
      <c r="J55" s="5">
        <v>8</v>
      </c>
      <c r="K55" s="5">
        <v>35</v>
      </c>
      <c r="L55" s="5">
        <v>5</v>
      </c>
      <c r="M55" s="22">
        <v>0.4006</v>
      </c>
      <c r="N55" s="45">
        <v>0.0233</v>
      </c>
      <c r="O55" s="45">
        <v>0.2</v>
      </c>
      <c r="P55" s="45" t="s">
        <v>188</v>
      </c>
      <c r="Q55" s="5">
        <f>(J55*10519)+(K55*11069)</f>
        <v>471567</v>
      </c>
      <c r="R55" s="5">
        <f t="shared" si="5"/>
        <v>188909.7402</v>
      </c>
      <c r="S55" s="5">
        <f t="shared" si="6"/>
        <v>94313.40000000001</v>
      </c>
      <c r="T55" s="5">
        <f t="shared" si="7"/>
        <v>165048.44999999998</v>
      </c>
      <c r="U55" s="5">
        <f t="shared" si="10"/>
        <v>35045</v>
      </c>
      <c r="V55" s="5">
        <v>52658</v>
      </c>
      <c r="W55" s="5">
        <v>17553</v>
      </c>
      <c r="X55" s="5"/>
      <c r="Y55" s="5">
        <f t="shared" si="8"/>
        <v>10987.5111</v>
      </c>
      <c r="Z55" s="5"/>
      <c r="AA55" s="5"/>
      <c r="AB55" s="5"/>
      <c r="AC55" s="5"/>
      <c r="AD55" s="5"/>
      <c r="AE55" s="5"/>
      <c r="AF55" s="5"/>
      <c r="AG55" s="5"/>
      <c r="AH55" s="5">
        <v>157618</v>
      </c>
      <c r="AI55" s="5"/>
      <c r="AJ55" s="4"/>
      <c r="AK55" s="5"/>
      <c r="AL55" s="16">
        <v>1193701</v>
      </c>
      <c r="AM55" s="5">
        <v>21946</v>
      </c>
      <c r="AN55" s="5">
        <v>220596</v>
      </c>
    </row>
    <row r="56" spans="1:40" ht="11.25">
      <c r="A56" s="2" t="s">
        <v>20</v>
      </c>
      <c r="B56" s="2" t="s">
        <v>146</v>
      </c>
      <c r="C56" s="2" t="s">
        <v>124</v>
      </c>
      <c r="D56" s="2" t="s">
        <v>7</v>
      </c>
      <c r="E56" s="2" t="s">
        <v>185</v>
      </c>
      <c r="F56" s="2" t="s">
        <v>8</v>
      </c>
      <c r="G56" s="3">
        <v>37316</v>
      </c>
      <c r="H56" s="4" t="s">
        <v>142</v>
      </c>
      <c r="I56" s="5">
        <v>30</v>
      </c>
      <c r="J56" s="5">
        <v>38</v>
      </c>
      <c r="K56" s="5"/>
      <c r="L56" s="5">
        <v>5</v>
      </c>
      <c r="M56" s="22">
        <v>0.334</v>
      </c>
      <c r="N56" s="45">
        <v>0.0189</v>
      </c>
      <c r="O56" s="45">
        <v>0.2</v>
      </c>
      <c r="P56" s="51" t="s">
        <v>188</v>
      </c>
      <c r="Q56" s="5">
        <f>J56*10519</f>
        <v>399722</v>
      </c>
      <c r="R56" s="5">
        <f t="shared" si="5"/>
        <v>133507.14800000002</v>
      </c>
      <c r="S56" s="5">
        <f t="shared" si="6"/>
        <v>79944.40000000001</v>
      </c>
      <c r="T56" s="5">
        <f t="shared" si="7"/>
        <v>139902.69999999998</v>
      </c>
      <c r="U56" s="5">
        <f t="shared" si="10"/>
        <v>30970</v>
      </c>
      <c r="V56" s="5">
        <v>52658</v>
      </c>
      <c r="W56" s="5">
        <v>17553</v>
      </c>
      <c r="X56" s="5"/>
      <c r="Y56" s="5">
        <f t="shared" si="8"/>
        <v>7554.7458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4"/>
      <c r="AK56" s="5"/>
      <c r="AL56" s="16">
        <v>861811</v>
      </c>
      <c r="AM56" s="5">
        <v>8418</v>
      </c>
      <c r="AN56" s="5">
        <v>159263</v>
      </c>
    </row>
    <row r="57" spans="1:40" ht="11.25">
      <c r="A57" s="2" t="s">
        <v>192</v>
      </c>
      <c r="B57" s="13" t="s">
        <v>146</v>
      </c>
      <c r="C57" s="2" t="s">
        <v>131</v>
      </c>
      <c r="D57" s="2" t="s">
        <v>10</v>
      </c>
      <c r="E57" s="2" t="s">
        <v>185</v>
      </c>
      <c r="F57" s="2" t="s">
        <v>8</v>
      </c>
      <c r="G57" s="3">
        <v>40988</v>
      </c>
      <c r="H57" s="6">
        <v>40991</v>
      </c>
      <c r="I57" s="5">
        <v>20</v>
      </c>
      <c r="J57" s="5">
        <v>40</v>
      </c>
      <c r="K57" s="5"/>
      <c r="L57" s="5">
        <v>0</v>
      </c>
      <c r="M57" s="22">
        <v>0</v>
      </c>
      <c r="N57" s="45">
        <v>0</v>
      </c>
      <c r="O57" s="22">
        <v>0.2</v>
      </c>
      <c r="P57" s="45" t="s">
        <v>188</v>
      </c>
      <c r="Q57" s="5">
        <v>248950</v>
      </c>
      <c r="R57" s="5">
        <f aca="true" t="shared" si="11" ref="R57:R88">Q57*M57</f>
        <v>0</v>
      </c>
      <c r="S57" s="5">
        <f t="shared" si="6"/>
        <v>49790</v>
      </c>
      <c r="T57" s="5">
        <f t="shared" si="7"/>
        <v>87132.5</v>
      </c>
      <c r="U57" s="5">
        <v>19288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4"/>
      <c r="AK57" s="5"/>
      <c r="AL57" s="16">
        <v>405161</v>
      </c>
      <c r="AM57" s="5">
        <v>0</v>
      </c>
      <c r="AN57" s="5">
        <v>75117</v>
      </c>
    </row>
    <row r="58" spans="1:40" ht="11.25">
      <c r="A58" s="2" t="s">
        <v>92</v>
      </c>
      <c r="B58" s="2" t="s">
        <v>146</v>
      </c>
      <c r="C58" s="2" t="s">
        <v>133</v>
      </c>
      <c r="D58" s="2" t="s">
        <v>7</v>
      </c>
      <c r="E58" s="2" t="s">
        <v>185</v>
      </c>
      <c r="F58" s="2" t="s">
        <v>8</v>
      </c>
      <c r="G58" s="3">
        <v>36229</v>
      </c>
      <c r="H58" s="4" t="s">
        <v>142</v>
      </c>
      <c r="I58" s="5">
        <v>30</v>
      </c>
      <c r="J58" s="5">
        <v>44</v>
      </c>
      <c r="K58" s="5"/>
      <c r="L58" s="5">
        <v>6</v>
      </c>
      <c r="M58" s="22">
        <v>0.4006</v>
      </c>
      <c r="N58" s="45">
        <v>0.1292</v>
      </c>
      <c r="O58" s="45">
        <v>0.15</v>
      </c>
      <c r="P58" s="51" t="s">
        <v>188</v>
      </c>
      <c r="Q58" s="5">
        <f>J58*10519</f>
        <v>462836</v>
      </c>
      <c r="R58" s="5">
        <f t="shared" si="11"/>
        <v>185412.1016</v>
      </c>
      <c r="S58" s="5">
        <f t="shared" si="6"/>
        <v>69425.4</v>
      </c>
      <c r="T58" s="5">
        <f t="shared" si="7"/>
        <v>161992.59999999998</v>
      </c>
      <c r="U58" s="5">
        <f aca="true" t="shared" si="12" ref="U58:U78">(J58+K58)*815</f>
        <v>35860</v>
      </c>
      <c r="V58" s="5">
        <v>52658</v>
      </c>
      <c r="W58" s="5"/>
      <c r="X58" s="5"/>
      <c r="Y58" s="5">
        <f aca="true" t="shared" si="13" ref="Y58:Y64">Q58*N58</f>
        <v>59798.4112</v>
      </c>
      <c r="Z58" s="5">
        <v>183828</v>
      </c>
      <c r="AA58" s="5"/>
      <c r="AB58" s="5"/>
      <c r="AC58" s="5"/>
      <c r="AD58" s="5"/>
      <c r="AE58" s="5"/>
      <c r="AF58" s="5"/>
      <c r="AG58" s="5"/>
      <c r="AH58" s="5">
        <v>334948</v>
      </c>
      <c r="AI58" s="5"/>
      <c r="AJ58" s="4"/>
      <c r="AK58" s="5"/>
      <c r="AL58" s="16">
        <v>1546760</v>
      </c>
      <c r="AM58" s="5">
        <v>41236</v>
      </c>
      <c r="AN58" s="5">
        <v>273751</v>
      </c>
    </row>
    <row r="59" spans="1:40" ht="11.25">
      <c r="A59" s="2" t="s">
        <v>112</v>
      </c>
      <c r="B59" s="13" t="s">
        <v>146</v>
      </c>
      <c r="C59" s="2" t="s">
        <v>138</v>
      </c>
      <c r="D59" s="2" t="s">
        <v>7</v>
      </c>
      <c r="E59" s="2" t="s">
        <v>185</v>
      </c>
      <c r="F59" s="2" t="s">
        <v>8</v>
      </c>
      <c r="G59" s="3">
        <v>37336</v>
      </c>
      <c r="H59" s="4" t="s">
        <v>142</v>
      </c>
      <c r="I59" s="5">
        <v>30</v>
      </c>
      <c r="J59" s="5">
        <v>44</v>
      </c>
      <c r="K59" s="5"/>
      <c r="L59" s="5">
        <v>7</v>
      </c>
      <c r="M59" s="22">
        <v>0.4672</v>
      </c>
      <c r="N59" s="45">
        <v>0.0573</v>
      </c>
      <c r="O59" s="45">
        <v>0.2</v>
      </c>
      <c r="P59" s="45" t="s">
        <v>188</v>
      </c>
      <c r="Q59" s="5">
        <f>J59*10519</f>
        <v>462836</v>
      </c>
      <c r="R59" s="5">
        <f t="shared" si="11"/>
        <v>216236.9792</v>
      </c>
      <c r="S59" s="5">
        <f t="shared" si="6"/>
        <v>92567.20000000001</v>
      </c>
      <c r="T59" s="5">
        <f t="shared" si="7"/>
        <v>161992.59999999998</v>
      </c>
      <c r="U59" s="5">
        <f t="shared" si="12"/>
        <v>35860</v>
      </c>
      <c r="V59" s="5">
        <v>52658</v>
      </c>
      <c r="W59" s="5"/>
      <c r="X59" s="5"/>
      <c r="Y59" s="5">
        <f t="shared" si="13"/>
        <v>26520.5028</v>
      </c>
      <c r="Z59" s="5">
        <v>91914</v>
      </c>
      <c r="AA59" s="5"/>
      <c r="AB59" s="5"/>
      <c r="AC59" s="5"/>
      <c r="AD59" s="5"/>
      <c r="AE59" s="5"/>
      <c r="AF59" s="5"/>
      <c r="AG59" s="5"/>
      <c r="AH59" s="5"/>
      <c r="AI59" s="5"/>
      <c r="AJ59" s="4"/>
      <c r="AK59" s="5"/>
      <c r="AL59" s="16">
        <v>1140586</v>
      </c>
      <c r="AM59" s="5">
        <v>19279</v>
      </c>
      <c r="AN59" s="5">
        <v>220817</v>
      </c>
    </row>
    <row r="60" spans="1:40" ht="11.25">
      <c r="A60" s="2" t="s">
        <v>78</v>
      </c>
      <c r="B60" s="2" t="s">
        <v>146</v>
      </c>
      <c r="C60" s="2" t="s">
        <v>130</v>
      </c>
      <c r="D60" s="2" t="s">
        <v>11</v>
      </c>
      <c r="E60" s="2" t="s">
        <v>185</v>
      </c>
      <c r="F60" s="2" t="s">
        <v>8</v>
      </c>
      <c r="G60" s="6">
        <v>40610</v>
      </c>
      <c r="H60" s="6">
        <v>41333</v>
      </c>
      <c r="I60" s="5">
        <v>30</v>
      </c>
      <c r="J60" s="5"/>
      <c r="K60" s="5">
        <v>44</v>
      </c>
      <c r="L60" s="5">
        <v>0</v>
      </c>
      <c r="M60" s="22">
        <v>0</v>
      </c>
      <c r="N60" s="45">
        <v>0</v>
      </c>
      <c r="O60" s="45">
        <v>0.2</v>
      </c>
      <c r="P60" s="51" t="s">
        <v>188</v>
      </c>
      <c r="Q60" s="5">
        <f>K60*11069</f>
        <v>487036</v>
      </c>
      <c r="R60" s="5">
        <f t="shared" si="11"/>
        <v>0</v>
      </c>
      <c r="S60" s="5">
        <f t="shared" si="6"/>
        <v>97407.20000000001</v>
      </c>
      <c r="T60" s="5">
        <f t="shared" si="7"/>
        <v>170462.59999999998</v>
      </c>
      <c r="U60" s="5">
        <f t="shared" si="12"/>
        <v>35860</v>
      </c>
      <c r="V60" s="5">
        <v>52658</v>
      </c>
      <c r="W60" s="5">
        <v>17553</v>
      </c>
      <c r="X60" s="5"/>
      <c r="Y60" s="5">
        <f t="shared" si="13"/>
        <v>0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4"/>
      <c r="AK60" s="5"/>
      <c r="AL60" s="16">
        <v>860977</v>
      </c>
      <c r="AM60" s="5">
        <v>8358</v>
      </c>
      <c r="AN60" s="5">
        <v>159625</v>
      </c>
    </row>
    <row r="61" spans="1:40" ht="11.25">
      <c r="A61" s="2" t="s">
        <v>21</v>
      </c>
      <c r="B61" s="13" t="s">
        <v>146</v>
      </c>
      <c r="C61" s="2" t="s">
        <v>124</v>
      </c>
      <c r="D61" s="2" t="s">
        <v>11</v>
      </c>
      <c r="E61" s="2" t="s">
        <v>185</v>
      </c>
      <c r="F61" s="2" t="s">
        <v>8</v>
      </c>
      <c r="G61" s="7">
        <v>39371</v>
      </c>
      <c r="H61" s="6">
        <v>41333</v>
      </c>
      <c r="I61" s="5">
        <v>30</v>
      </c>
      <c r="J61" s="5">
        <v>38</v>
      </c>
      <c r="K61" s="5"/>
      <c r="L61" s="5">
        <v>2</v>
      </c>
      <c r="M61" s="22">
        <v>0.1342</v>
      </c>
      <c r="N61" s="45">
        <v>0</v>
      </c>
      <c r="O61" s="45">
        <v>0.2</v>
      </c>
      <c r="P61" s="45" t="s">
        <v>188</v>
      </c>
      <c r="Q61" s="5">
        <f aca="true" t="shared" si="14" ref="Q61:Q66">J61*10519</f>
        <v>399722</v>
      </c>
      <c r="R61" s="5">
        <f t="shared" si="11"/>
        <v>53642.69240000001</v>
      </c>
      <c r="S61" s="5">
        <f t="shared" si="6"/>
        <v>79944.40000000001</v>
      </c>
      <c r="T61" s="5">
        <f t="shared" si="7"/>
        <v>139902.69999999998</v>
      </c>
      <c r="U61" s="5">
        <f t="shared" si="12"/>
        <v>30970</v>
      </c>
      <c r="V61" s="5">
        <v>52658</v>
      </c>
      <c r="W61" s="5"/>
      <c r="X61" s="5"/>
      <c r="Y61" s="5">
        <f t="shared" si="13"/>
        <v>0</v>
      </c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4"/>
      <c r="AK61" s="5"/>
      <c r="AL61" s="16">
        <v>756840</v>
      </c>
      <c r="AM61" s="5">
        <v>4116</v>
      </c>
      <c r="AN61" s="5">
        <v>140318</v>
      </c>
    </row>
    <row r="62" spans="1:40" ht="11.25">
      <c r="A62" s="2" t="s">
        <v>193</v>
      </c>
      <c r="B62" s="2" t="s">
        <v>146</v>
      </c>
      <c r="C62" s="2" t="s">
        <v>200</v>
      </c>
      <c r="D62" s="2" t="s">
        <v>7</v>
      </c>
      <c r="E62" s="2" t="s">
        <v>185</v>
      </c>
      <c r="F62" s="2" t="s">
        <v>8</v>
      </c>
      <c r="G62" s="7">
        <v>40969</v>
      </c>
      <c r="H62" s="6" t="s">
        <v>142</v>
      </c>
      <c r="I62" s="5">
        <v>30</v>
      </c>
      <c r="J62" s="5">
        <v>44</v>
      </c>
      <c r="K62" s="5"/>
      <c r="L62" s="5">
        <v>1</v>
      </c>
      <c r="M62" s="22">
        <v>0.0676</v>
      </c>
      <c r="N62" s="45">
        <v>0</v>
      </c>
      <c r="O62" s="45">
        <v>0.25</v>
      </c>
      <c r="P62" s="51" t="s">
        <v>188</v>
      </c>
      <c r="Q62" s="5">
        <f t="shared" si="14"/>
        <v>462836</v>
      </c>
      <c r="R62" s="5">
        <f t="shared" si="11"/>
        <v>31287.713599999995</v>
      </c>
      <c r="S62" s="5">
        <v>75735</v>
      </c>
      <c r="T62" s="5">
        <f t="shared" si="7"/>
        <v>161992.59999999998</v>
      </c>
      <c r="U62" s="5">
        <f t="shared" si="12"/>
        <v>35860</v>
      </c>
      <c r="V62" s="5"/>
      <c r="W62" s="5"/>
      <c r="X62" s="5"/>
      <c r="Y62" s="5">
        <f t="shared" si="13"/>
        <v>0</v>
      </c>
      <c r="Z62" s="5"/>
      <c r="AA62" s="5"/>
      <c r="AB62" s="5"/>
      <c r="AC62" s="5"/>
      <c r="AD62" s="5"/>
      <c r="AE62" s="5"/>
      <c r="AF62" s="5"/>
      <c r="AG62" s="5"/>
      <c r="AH62" s="5">
        <v>20098</v>
      </c>
      <c r="AI62" s="5"/>
      <c r="AJ62" s="4"/>
      <c r="AK62" s="5"/>
      <c r="AL62" s="16">
        <v>787810</v>
      </c>
      <c r="AM62" s="5">
        <v>5401</v>
      </c>
      <c r="AN62" s="5">
        <v>145588</v>
      </c>
    </row>
    <row r="63" spans="1:40" ht="11.25">
      <c r="A63" s="2" t="s">
        <v>115</v>
      </c>
      <c r="B63" s="13" t="s">
        <v>146</v>
      </c>
      <c r="C63" s="2" t="s">
        <v>139</v>
      </c>
      <c r="D63" s="2" t="s">
        <v>7</v>
      </c>
      <c r="E63" s="2" t="s">
        <v>185</v>
      </c>
      <c r="F63" s="2" t="s">
        <v>8</v>
      </c>
      <c r="G63" s="3">
        <v>36592</v>
      </c>
      <c r="H63" s="4" t="s">
        <v>142</v>
      </c>
      <c r="I63" s="5">
        <v>30</v>
      </c>
      <c r="J63" s="5">
        <v>40</v>
      </c>
      <c r="K63" s="5"/>
      <c r="L63" s="5">
        <v>7</v>
      </c>
      <c r="M63" s="22">
        <v>0.5338</v>
      </c>
      <c r="N63" s="45">
        <v>0.0642</v>
      </c>
      <c r="O63" s="45">
        <v>0.15</v>
      </c>
      <c r="P63" s="45" t="s">
        <v>188</v>
      </c>
      <c r="Q63" s="5">
        <f t="shared" si="14"/>
        <v>420760</v>
      </c>
      <c r="R63" s="5">
        <f t="shared" si="11"/>
        <v>224601.68800000002</v>
      </c>
      <c r="S63" s="5">
        <f aca="true" t="shared" si="15" ref="S63:S87">Q63*O63</f>
        <v>63114</v>
      </c>
      <c r="T63" s="5">
        <f t="shared" si="7"/>
        <v>147266</v>
      </c>
      <c r="U63" s="5">
        <f t="shared" si="12"/>
        <v>32600</v>
      </c>
      <c r="V63" s="5"/>
      <c r="W63" s="5"/>
      <c r="X63" s="5"/>
      <c r="Y63" s="5">
        <f t="shared" si="13"/>
        <v>27012.791999999998</v>
      </c>
      <c r="Z63" s="5"/>
      <c r="AA63" s="5"/>
      <c r="AB63" s="5">
        <v>26730</v>
      </c>
      <c r="AC63" s="5"/>
      <c r="AD63" s="5"/>
      <c r="AE63" s="5"/>
      <c r="AF63" s="5"/>
      <c r="AG63" s="5"/>
      <c r="AH63" s="5">
        <v>227398</v>
      </c>
      <c r="AI63" s="5"/>
      <c r="AJ63" s="4"/>
      <c r="AK63" s="5"/>
      <c r="AL63" s="16">
        <v>1169483</v>
      </c>
      <c r="AM63" s="5">
        <v>20982</v>
      </c>
      <c r="AN63" s="5">
        <v>215653</v>
      </c>
    </row>
    <row r="64" spans="1:40" ht="11.25">
      <c r="A64" s="2" t="s">
        <v>116</v>
      </c>
      <c r="B64" s="2" t="s">
        <v>146</v>
      </c>
      <c r="C64" s="2" t="s">
        <v>64</v>
      </c>
      <c r="D64" s="2" t="s">
        <v>7</v>
      </c>
      <c r="E64" s="2" t="s">
        <v>185</v>
      </c>
      <c r="F64" s="2" t="s">
        <v>8</v>
      </c>
      <c r="G64" s="3">
        <v>36951</v>
      </c>
      <c r="H64" s="4" t="s">
        <v>142</v>
      </c>
      <c r="I64" s="5">
        <v>30</v>
      </c>
      <c r="J64" s="5">
        <v>44</v>
      </c>
      <c r="K64" s="5"/>
      <c r="L64" s="5">
        <v>5</v>
      </c>
      <c r="M64" s="22">
        <v>0.334</v>
      </c>
      <c r="N64" s="45">
        <v>0</v>
      </c>
      <c r="O64" s="45">
        <v>0.3</v>
      </c>
      <c r="P64" s="51" t="s">
        <v>188</v>
      </c>
      <c r="Q64" s="5">
        <f t="shared" si="14"/>
        <v>462836</v>
      </c>
      <c r="R64" s="5">
        <f t="shared" si="11"/>
        <v>154587.22400000002</v>
      </c>
      <c r="S64" s="5">
        <f t="shared" si="15"/>
        <v>138850.8</v>
      </c>
      <c r="T64" s="5">
        <f t="shared" si="7"/>
        <v>161992.59999999998</v>
      </c>
      <c r="U64" s="5">
        <f t="shared" si="12"/>
        <v>35860</v>
      </c>
      <c r="V64" s="5"/>
      <c r="W64" s="5"/>
      <c r="X64" s="5"/>
      <c r="Y64" s="5">
        <f t="shared" si="13"/>
        <v>0</v>
      </c>
      <c r="Z64" s="5">
        <v>91914</v>
      </c>
      <c r="AA64" s="5"/>
      <c r="AB64" s="5">
        <v>26730</v>
      </c>
      <c r="AC64" s="5"/>
      <c r="AD64" s="5"/>
      <c r="AE64" s="5"/>
      <c r="AF64" s="5"/>
      <c r="AG64" s="5"/>
      <c r="AH64" s="5"/>
      <c r="AI64" s="5"/>
      <c r="AJ64" s="4"/>
      <c r="AK64" s="5">
        <v>23141</v>
      </c>
      <c r="AL64" s="16">
        <v>1095912</v>
      </c>
      <c r="AM64" s="5">
        <v>17016</v>
      </c>
      <c r="AN64" s="5">
        <v>198248</v>
      </c>
    </row>
    <row r="65" spans="1:40" ht="11.25">
      <c r="A65" s="2" t="s">
        <v>89</v>
      </c>
      <c r="B65" s="13" t="s">
        <v>146</v>
      </c>
      <c r="C65" s="2" t="s">
        <v>131</v>
      </c>
      <c r="D65" s="2" t="s">
        <v>7</v>
      </c>
      <c r="E65" s="2" t="s">
        <v>185</v>
      </c>
      <c r="F65" s="2" t="s">
        <v>8</v>
      </c>
      <c r="G65" s="7">
        <v>38473</v>
      </c>
      <c r="H65" s="4" t="s">
        <v>142</v>
      </c>
      <c r="I65" s="5">
        <v>30</v>
      </c>
      <c r="J65" s="5">
        <v>44</v>
      </c>
      <c r="K65" s="5"/>
      <c r="L65" s="5">
        <v>2</v>
      </c>
      <c r="M65" s="22">
        <v>0.1342</v>
      </c>
      <c r="N65" s="22">
        <v>0.1342</v>
      </c>
      <c r="O65" s="22">
        <v>0.2</v>
      </c>
      <c r="P65" s="45" t="s">
        <v>188</v>
      </c>
      <c r="Q65" s="5">
        <f t="shared" si="14"/>
        <v>462836</v>
      </c>
      <c r="R65" s="5">
        <f t="shared" si="11"/>
        <v>62112.59120000001</v>
      </c>
      <c r="S65" s="5">
        <f t="shared" si="15"/>
        <v>92567.20000000001</v>
      </c>
      <c r="T65" s="5">
        <f>Q65*40%</f>
        <v>185134.40000000002</v>
      </c>
      <c r="U65" s="5">
        <f t="shared" si="12"/>
        <v>35860</v>
      </c>
      <c r="V65" s="5">
        <v>52658</v>
      </c>
      <c r="W65" s="5">
        <v>17553</v>
      </c>
      <c r="X65" s="5"/>
      <c r="Y65" s="5"/>
      <c r="Z65" s="5">
        <v>91914</v>
      </c>
      <c r="AA65" s="5"/>
      <c r="AB65" s="5"/>
      <c r="AC65" s="5"/>
      <c r="AD65" s="5"/>
      <c r="AE65" s="5"/>
      <c r="AF65" s="5"/>
      <c r="AG65" s="5"/>
      <c r="AH65" s="5"/>
      <c r="AI65" s="5"/>
      <c r="AJ65" s="4"/>
      <c r="AK65" s="5"/>
      <c r="AL65" s="16">
        <v>1000634</v>
      </c>
      <c r="AM65" s="5">
        <v>14096</v>
      </c>
      <c r="AN65" s="5">
        <v>184517</v>
      </c>
    </row>
    <row r="66" spans="1:40" ht="11.25">
      <c r="A66" s="2" t="s">
        <v>37</v>
      </c>
      <c r="B66" s="2" t="s">
        <v>146</v>
      </c>
      <c r="C66" s="2" t="s">
        <v>35</v>
      </c>
      <c r="D66" s="2" t="s">
        <v>11</v>
      </c>
      <c r="E66" s="2" t="s">
        <v>185</v>
      </c>
      <c r="F66" s="2" t="s">
        <v>8</v>
      </c>
      <c r="G66" s="7">
        <v>39874</v>
      </c>
      <c r="H66" s="6">
        <v>41333</v>
      </c>
      <c r="I66" s="5">
        <v>30</v>
      </c>
      <c r="J66" s="5">
        <v>38</v>
      </c>
      <c r="K66" s="5"/>
      <c r="L66" s="5">
        <v>1</v>
      </c>
      <c r="M66" s="22">
        <v>0.0676</v>
      </c>
      <c r="N66" s="45">
        <v>0</v>
      </c>
      <c r="O66" s="45">
        <v>0.15</v>
      </c>
      <c r="P66" s="51" t="s">
        <v>188</v>
      </c>
      <c r="Q66" s="5">
        <f t="shared" si="14"/>
        <v>399722</v>
      </c>
      <c r="R66" s="5">
        <f t="shared" si="11"/>
        <v>27021.207199999997</v>
      </c>
      <c r="S66" s="5">
        <f t="shared" si="15"/>
        <v>59958.299999999996</v>
      </c>
      <c r="T66" s="5">
        <f aca="true" t="shared" si="16" ref="T66:T74">Q66*35%</f>
        <v>139902.69999999998</v>
      </c>
      <c r="U66" s="5">
        <f t="shared" si="12"/>
        <v>30970</v>
      </c>
      <c r="V66" s="5">
        <v>52658</v>
      </c>
      <c r="W66" s="5"/>
      <c r="X66" s="5"/>
      <c r="Y66" s="5">
        <f aca="true" t="shared" si="17" ref="Y66:Y104">Q66*N66</f>
        <v>0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4"/>
      <c r="AK66" s="5"/>
      <c r="AL66" s="16">
        <v>710232</v>
      </c>
      <c r="AM66" s="5">
        <v>1973</v>
      </c>
      <c r="AN66" s="5">
        <v>136567</v>
      </c>
    </row>
    <row r="67" spans="1:40" ht="11.25">
      <c r="A67" s="2" t="s">
        <v>194</v>
      </c>
      <c r="B67" s="13" t="s">
        <v>146</v>
      </c>
      <c r="C67" s="2" t="s">
        <v>128</v>
      </c>
      <c r="D67" s="2" t="s">
        <v>10</v>
      </c>
      <c r="E67" s="2" t="s">
        <v>185</v>
      </c>
      <c r="F67" s="2" t="s">
        <v>8</v>
      </c>
      <c r="G67" s="7">
        <v>40969</v>
      </c>
      <c r="H67" s="6">
        <v>41065</v>
      </c>
      <c r="I67" s="5">
        <v>30</v>
      </c>
      <c r="J67" s="5">
        <v>7</v>
      </c>
      <c r="K67" s="5">
        <v>35</v>
      </c>
      <c r="L67" s="5">
        <v>0</v>
      </c>
      <c r="M67" s="22">
        <v>0</v>
      </c>
      <c r="N67" s="45">
        <v>0</v>
      </c>
      <c r="O67" s="45">
        <v>0.2</v>
      </c>
      <c r="P67" s="45" t="s">
        <v>188</v>
      </c>
      <c r="Q67" s="5">
        <f>(J67*10519)+(K67*11069)</f>
        <v>461048</v>
      </c>
      <c r="R67" s="5">
        <f t="shared" si="11"/>
        <v>0</v>
      </c>
      <c r="S67" s="5">
        <f t="shared" si="15"/>
        <v>92209.6</v>
      </c>
      <c r="T67" s="5">
        <f t="shared" si="16"/>
        <v>161366.8</v>
      </c>
      <c r="U67" s="5">
        <f t="shared" si="12"/>
        <v>34230</v>
      </c>
      <c r="V67" s="5"/>
      <c r="W67" s="5"/>
      <c r="X67" s="5"/>
      <c r="Y67" s="5">
        <f t="shared" si="17"/>
        <v>0</v>
      </c>
      <c r="Z67" s="5"/>
      <c r="AA67" s="5"/>
      <c r="AB67" s="5"/>
      <c r="AC67" s="5"/>
      <c r="AD67" s="5"/>
      <c r="AE67" s="5"/>
      <c r="AF67" s="5"/>
      <c r="AG67" s="5"/>
      <c r="AH67" s="5">
        <v>35543</v>
      </c>
      <c r="AI67" s="5"/>
      <c r="AJ67" s="4"/>
      <c r="AK67" s="5"/>
      <c r="AL67" s="16">
        <v>784398</v>
      </c>
      <c r="AM67" s="5">
        <v>5278</v>
      </c>
      <c r="AN67" s="5">
        <v>144643</v>
      </c>
    </row>
    <row r="68" spans="1:40" ht="11.25">
      <c r="A68" s="2" t="s">
        <v>22</v>
      </c>
      <c r="B68" s="2" t="s">
        <v>146</v>
      </c>
      <c r="C68" s="2" t="s">
        <v>124</v>
      </c>
      <c r="D68" s="2" t="s">
        <v>7</v>
      </c>
      <c r="E68" s="2" t="s">
        <v>185</v>
      </c>
      <c r="F68" s="2" t="s">
        <v>8</v>
      </c>
      <c r="G68" s="3">
        <v>30256</v>
      </c>
      <c r="H68" s="4" t="s">
        <v>142</v>
      </c>
      <c r="I68" s="5">
        <v>30</v>
      </c>
      <c r="J68" s="5">
        <v>44</v>
      </c>
      <c r="K68" s="5"/>
      <c r="L68" s="5">
        <v>15</v>
      </c>
      <c r="M68" s="45">
        <v>1</v>
      </c>
      <c r="N68" s="45">
        <v>0.4</v>
      </c>
      <c r="O68" s="45">
        <v>0.2</v>
      </c>
      <c r="P68" s="51" t="s">
        <v>188</v>
      </c>
      <c r="Q68" s="5">
        <f>J68*10519</f>
        <v>462836</v>
      </c>
      <c r="R68" s="5">
        <f t="shared" si="11"/>
        <v>462836</v>
      </c>
      <c r="S68" s="5">
        <f t="shared" si="15"/>
        <v>92567.20000000001</v>
      </c>
      <c r="T68" s="5">
        <f t="shared" si="16"/>
        <v>161992.59999999998</v>
      </c>
      <c r="U68" s="5">
        <f t="shared" si="12"/>
        <v>35860</v>
      </c>
      <c r="V68" s="5">
        <v>52658</v>
      </c>
      <c r="W68" s="5"/>
      <c r="X68" s="5">
        <v>13495</v>
      </c>
      <c r="Y68" s="5">
        <f t="shared" si="17"/>
        <v>185134.40000000002</v>
      </c>
      <c r="Z68" s="5"/>
      <c r="AA68" s="5">
        <v>69425</v>
      </c>
      <c r="AB68" s="5"/>
      <c r="AC68" s="5"/>
      <c r="AD68" s="5">
        <v>52301</v>
      </c>
      <c r="AE68" s="5"/>
      <c r="AF68" s="5"/>
      <c r="AG68" s="5"/>
      <c r="AH68" s="5"/>
      <c r="AI68" s="5">
        <v>26365</v>
      </c>
      <c r="AJ68" s="4"/>
      <c r="AK68" s="5"/>
      <c r="AL68" s="16">
        <v>1615470</v>
      </c>
      <c r="AM68" s="5">
        <v>45292</v>
      </c>
      <c r="AN68" s="5">
        <v>275540</v>
      </c>
    </row>
    <row r="69" spans="1:40" ht="11.25">
      <c r="A69" s="2" t="s">
        <v>79</v>
      </c>
      <c r="B69" s="13" t="s">
        <v>146</v>
      </c>
      <c r="C69" s="2" t="s">
        <v>130</v>
      </c>
      <c r="D69" s="2" t="s">
        <v>11</v>
      </c>
      <c r="E69" s="2" t="s">
        <v>185</v>
      </c>
      <c r="F69" s="2" t="s">
        <v>8</v>
      </c>
      <c r="G69" s="7">
        <v>39370</v>
      </c>
      <c r="H69" s="6">
        <v>41333</v>
      </c>
      <c r="I69" s="5">
        <v>30</v>
      </c>
      <c r="J69" s="5"/>
      <c r="K69" s="5">
        <v>44</v>
      </c>
      <c r="L69" s="5">
        <v>2</v>
      </c>
      <c r="M69" s="22">
        <v>0.1342</v>
      </c>
      <c r="N69" s="45">
        <v>0</v>
      </c>
      <c r="O69" s="45">
        <v>0.2</v>
      </c>
      <c r="P69" s="45" t="s">
        <v>188</v>
      </c>
      <c r="Q69" s="5">
        <f>K69*11069</f>
        <v>487036</v>
      </c>
      <c r="R69" s="5">
        <f t="shared" si="11"/>
        <v>65360.23120000001</v>
      </c>
      <c r="S69" s="5">
        <f t="shared" si="15"/>
        <v>97407.20000000001</v>
      </c>
      <c r="T69" s="5">
        <f t="shared" si="16"/>
        <v>170462.59999999998</v>
      </c>
      <c r="U69" s="5">
        <f t="shared" si="12"/>
        <v>35860</v>
      </c>
      <c r="V69" s="5"/>
      <c r="W69" s="5"/>
      <c r="X69" s="5"/>
      <c r="Y69" s="5">
        <f t="shared" si="17"/>
        <v>0</v>
      </c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4"/>
      <c r="AK69" s="5"/>
      <c r="AL69" s="16">
        <v>856126</v>
      </c>
      <c r="AM69" s="5">
        <v>8237</v>
      </c>
      <c r="AN69" s="5">
        <v>157185</v>
      </c>
    </row>
    <row r="70" spans="1:40" ht="11.25">
      <c r="A70" s="2" t="s">
        <v>52</v>
      </c>
      <c r="B70" s="2" t="s">
        <v>146</v>
      </c>
      <c r="C70" s="2" t="s">
        <v>128</v>
      </c>
      <c r="D70" s="2" t="s">
        <v>7</v>
      </c>
      <c r="E70" s="2" t="s">
        <v>185</v>
      </c>
      <c r="F70" s="2" t="s">
        <v>8</v>
      </c>
      <c r="G70" s="3">
        <v>30256</v>
      </c>
      <c r="H70" s="4" t="s">
        <v>142</v>
      </c>
      <c r="I70" s="5">
        <v>30</v>
      </c>
      <c r="J70" s="5">
        <v>40</v>
      </c>
      <c r="K70" s="5"/>
      <c r="L70" s="5">
        <v>15</v>
      </c>
      <c r="M70" s="45">
        <v>1</v>
      </c>
      <c r="N70" s="45">
        <v>0.2535</v>
      </c>
      <c r="O70" s="45">
        <v>0.2</v>
      </c>
      <c r="P70" s="51" t="s">
        <v>188</v>
      </c>
      <c r="Q70" s="5">
        <f>J70*10519</f>
        <v>420760</v>
      </c>
      <c r="R70" s="5">
        <f t="shared" si="11"/>
        <v>420760</v>
      </c>
      <c r="S70" s="5">
        <f t="shared" si="15"/>
        <v>84152</v>
      </c>
      <c r="T70" s="5">
        <f t="shared" si="16"/>
        <v>147266</v>
      </c>
      <c r="U70" s="5">
        <f t="shared" si="12"/>
        <v>32600</v>
      </c>
      <c r="V70" s="5">
        <v>52658</v>
      </c>
      <c r="W70" s="5">
        <v>17553</v>
      </c>
      <c r="X70" s="5">
        <v>8262</v>
      </c>
      <c r="Y70" s="5">
        <f t="shared" si="17"/>
        <v>106662.66</v>
      </c>
      <c r="Z70" s="5"/>
      <c r="AA70" s="5"/>
      <c r="AB70" s="5">
        <v>36302</v>
      </c>
      <c r="AC70" s="5"/>
      <c r="AD70" s="5">
        <v>33080</v>
      </c>
      <c r="AE70" s="5"/>
      <c r="AF70" s="5"/>
      <c r="AG70" s="5"/>
      <c r="AH70" s="5">
        <v>101552</v>
      </c>
      <c r="AI70" s="5"/>
      <c r="AJ70" s="4"/>
      <c r="AK70" s="5"/>
      <c r="AL70" s="16">
        <v>1461610</v>
      </c>
      <c r="AM70" s="5">
        <v>33086</v>
      </c>
      <c r="AN70" s="5">
        <v>270106</v>
      </c>
    </row>
    <row r="71" spans="1:40" ht="11.25">
      <c r="A71" s="2" t="s">
        <v>98</v>
      </c>
      <c r="B71" s="13" t="s">
        <v>146</v>
      </c>
      <c r="C71" s="2" t="s">
        <v>135</v>
      </c>
      <c r="D71" s="2" t="s">
        <v>7</v>
      </c>
      <c r="E71" s="2" t="s">
        <v>185</v>
      </c>
      <c r="F71" s="2" t="s">
        <v>8</v>
      </c>
      <c r="G71" s="3">
        <v>33763</v>
      </c>
      <c r="H71" s="4" t="s">
        <v>142</v>
      </c>
      <c r="I71" s="5">
        <v>30</v>
      </c>
      <c r="J71" s="5">
        <v>44</v>
      </c>
      <c r="K71" s="5"/>
      <c r="L71" s="5">
        <v>15</v>
      </c>
      <c r="M71" s="45">
        <v>1</v>
      </c>
      <c r="N71" s="45">
        <v>0.3023</v>
      </c>
      <c r="O71" s="45">
        <v>0.2</v>
      </c>
      <c r="P71" s="45" t="s">
        <v>188</v>
      </c>
      <c r="Q71" s="5">
        <f>J71*10519</f>
        <v>462836</v>
      </c>
      <c r="R71" s="5">
        <f t="shared" si="11"/>
        <v>462836</v>
      </c>
      <c r="S71" s="5">
        <f t="shared" si="15"/>
        <v>92567.20000000001</v>
      </c>
      <c r="T71" s="5">
        <f t="shared" si="16"/>
        <v>161992.59999999998</v>
      </c>
      <c r="U71" s="5">
        <f t="shared" si="12"/>
        <v>35860</v>
      </c>
      <c r="V71" s="5">
        <v>52658</v>
      </c>
      <c r="W71" s="5"/>
      <c r="X71" s="5">
        <v>4753</v>
      </c>
      <c r="Y71" s="5">
        <f t="shared" si="17"/>
        <v>139915.3228</v>
      </c>
      <c r="Z71" s="5">
        <v>91914</v>
      </c>
      <c r="AA71" s="5"/>
      <c r="AB71" s="5"/>
      <c r="AC71" s="5"/>
      <c r="AD71" s="5"/>
      <c r="AE71" s="5"/>
      <c r="AF71" s="5"/>
      <c r="AG71" s="5"/>
      <c r="AH71" s="5"/>
      <c r="AI71" s="5"/>
      <c r="AJ71" s="4"/>
      <c r="AK71" s="5"/>
      <c r="AL71" s="16">
        <v>1505333</v>
      </c>
      <c r="AM71" s="5">
        <v>36915</v>
      </c>
      <c r="AN71" s="5">
        <v>275540</v>
      </c>
    </row>
    <row r="72" spans="1:40" ht="11.25">
      <c r="A72" s="2" t="s">
        <v>62</v>
      </c>
      <c r="B72" s="2" t="s">
        <v>146</v>
      </c>
      <c r="C72" s="2" t="s">
        <v>129</v>
      </c>
      <c r="D72" s="2" t="s">
        <v>7</v>
      </c>
      <c r="E72" s="2" t="s">
        <v>185</v>
      </c>
      <c r="F72" s="2" t="s">
        <v>8</v>
      </c>
      <c r="G72" s="3">
        <v>30256</v>
      </c>
      <c r="H72" s="4" t="s">
        <v>142</v>
      </c>
      <c r="I72" s="5">
        <v>30</v>
      </c>
      <c r="J72" s="5">
        <v>44</v>
      </c>
      <c r="K72" s="5"/>
      <c r="L72" s="5">
        <v>15</v>
      </c>
      <c r="M72" s="45">
        <v>1</v>
      </c>
      <c r="N72" s="45">
        <v>0.3636</v>
      </c>
      <c r="O72" s="45">
        <v>0.2</v>
      </c>
      <c r="P72" s="51" t="s">
        <v>188</v>
      </c>
      <c r="Q72" s="5">
        <f>J72*10519</f>
        <v>462836</v>
      </c>
      <c r="R72" s="5">
        <f t="shared" si="11"/>
        <v>462836</v>
      </c>
      <c r="S72" s="5">
        <f t="shared" si="15"/>
        <v>92567.20000000001</v>
      </c>
      <c r="T72" s="5">
        <f t="shared" si="16"/>
        <v>161992.59999999998</v>
      </c>
      <c r="U72" s="5">
        <f t="shared" si="12"/>
        <v>35860</v>
      </c>
      <c r="V72" s="5">
        <v>52658</v>
      </c>
      <c r="W72" s="5"/>
      <c r="X72" s="5">
        <v>6509</v>
      </c>
      <c r="Y72" s="5">
        <f t="shared" si="17"/>
        <v>168287.1696</v>
      </c>
      <c r="Z72" s="5">
        <v>91914</v>
      </c>
      <c r="AA72" s="5"/>
      <c r="AB72" s="5"/>
      <c r="AC72" s="5"/>
      <c r="AD72" s="5">
        <v>36094</v>
      </c>
      <c r="AE72" s="5"/>
      <c r="AF72" s="5"/>
      <c r="AG72" s="5"/>
      <c r="AH72" s="5"/>
      <c r="AI72" s="5"/>
      <c r="AJ72" s="4"/>
      <c r="AK72" s="5"/>
      <c r="AL72" s="16">
        <v>1571554</v>
      </c>
      <c r="AM72" s="5">
        <v>43716</v>
      </c>
      <c r="AN72" s="5">
        <v>273751</v>
      </c>
    </row>
    <row r="73" spans="1:40" ht="11.25">
      <c r="A73" s="2" t="s">
        <v>23</v>
      </c>
      <c r="B73" s="13" t="s">
        <v>146</v>
      </c>
      <c r="C73" s="2" t="s">
        <v>124</v>
      </c>
      <c r="D73" s="2" t="s">
        <v>11</v>
      </c>
      <c r="E73" s="2" t="s">
        <v>185</v>
      </c>
      <c r="F73" s="2" t="s">
        <v>8</v>
      </c>
      <c r="G73" s="7">
        <v>39153</v>
      </c>
      <c r="H73" s="6">
        <v>41333</v>
      </c>
      <c r="I73" s="5">
        <v>30</v>
      </c>
      <c r="J73" s="5">
        <v>16</v>
      </c>
      <c r="K73" s="5">
        <v>19</v>
      </c>
      <c r="L73" s="5">
        <v>2</v>
      </c>
      <c r="M73" s="22">
        <v>0.1342</v>
      </c>
      <c r="N73" s="45">
        <v>0</v>
      </c>
      <c r="O73" s="45">
        <v>0.2</v>
      </c>
      <c r="P73" s="45" t="s">
        <v>188</v>
      </c>
      <c r="Q73" s="5">
        <f>(J73*10519)+(K73*11069)</f>
        <v>378615</v>
      </c>
      <c r="R73" s="5">
        <f t="shared" si="11"/>
        <v>50810.133</v>
      </c>
      <c r="S73" s="5">
        <f t="shared" si="15"/>
        <v>75723</v>
      </c>
      <c r="T73" s="5">
        <f t="shared" si="16"/>
        <v>132515.25</v>
      </c>
      <c r="U73" s="5">
        <f t="shared" si="12"/>
        <v>28525</v>
      </c>
      <c r="V73" s="5">
        <v>52658</v>
      </c>
      <c r="W73" s="5"/>
      <c r="X73" s="5"/>
      <c r="Y73" s="5">
        <f t="shared" si="17"/>
        <v>0</v>
      </c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4"/>
      <c r="AK73" s="5"/>
      <c r="AL73" s="16">
        <v>718846</v>
      </c>
      <c r="AM73" s="5">
        <v>2634</v>
      </c>
      <c r="AN73" s="5">
        <v>131980</v>
      </c>
    </row>
    <row r="74" spans="1:40" ht="11.25">
      <c r="A74" s="2" t="s">
        <v>80</v>
      </c>
      <c r="B74" s="2" t="s">
        <v>146</v>
      </c>
      <c r="C74" s="2" t="s">
        <v>130</v>
      </c>
      <c r="D74" s="2" t="s">
        <v>7</v>
      </c>
      <c r="E74" s="2" t="s">
        <v>185</v>
      </c>
      <c r="F74" s="2" t="s">
        <v>8</v>
      </c>
      <c r="G74" s="3">
        <v>33301</v>
      </c>
      <c r="H74" s="4" t="s">
        <v>142</v>
      </c>
      <c r="I74" s="5">
        <v>30</v>
      </c>
      <c r="J74" s="5"/>
      <c r="K74" s="5">
        <v>44</v>
      </c>
      <c r="L74" s="5">
        <v>10</v>
      </c>
      <c r="M74" s="22">
        <v>0.667</v>
      </c>
      <c r="N74" s="45">
        <v>0.0825</v>
      </c>
      <c r="O74" s="45">
        <v>0.2</v>
      </c>
      <c r="P74" s="51" t="s">
        <v>188</v>
      </c>
      <c r="Q74" s="5">
        <f>K74*11069</f>
        <v>487036</v>
      </c>
      <c r="R74" s="5">
        <f t="shared" si="11"/>
        <v>324853.01200000005</v>
      </c>
      <c r="S74" s="5">
        <f t="shared" si="15"/>
        <v>97407.20000000001</v>
      </c>
      <c r="T74" s="5">
        <f t="shared" si="16"/>
        <v>170462.59999999998</v>
      </c>
      <c r="U74" s="5">
        <f t="shared" si="12"/>
        <v>35860</v>
      </c>
      <c r="V74" s="5">
        <v>52658</v>
      </c>
      <c r="W74" s="5">
        <v>17553</v>
      </c>
      <c r="X74" s="5"/>
      <c r="Y74" s="5">
        <f t="shared" si="17"/>
        <v>40180.47</v>
      </c>
      <c r="Z74" s="5"/>
      <c r="AA74" s="5"/>
      <c r="AB74" s="5">
        <v>83670</v>
      </c>
      <c r="AC74" s="5">
        <v>81233</v>
      </c>
      <c r="AD74" s="5"/>
      <c r="AE74" s="5"/>
      <c r="AF74" s="5"/>
      <c r="AG74" s="5"/>
      <c r="AH74" s="5"/>
      <c r="AI74" s="5">
        <v>52730</v>
      </c>
      <c r="AJ74" s="4"/>
      <c r="AK74" s="5"/>
      <c r="AL74" s="16">
        <v>1443644</v>
      </c>
      <c r="AM74" s="5">
        <v>29984</v>
      </c>
      <c r="AN74" s="5">
        <v>257041</v>
      </c>
    </row>
    <row r="75" spans="1:40" ht="11.25">
      <c r="A75" s="2" t="s">
        <v>24</v>
      </c>
      <c r="B75" s="13" t="s">
        <v>146</v>
      </c>
      <c r="C75" s="2" t="s">
        <v>124</v>
      </c>
      <c r="D75" s="2" t="s">
        <v>7</v>
      </c>
      <c r="E75" s="2" t="s">
        <v>185</v>
      </c>
      <c r="F75" s="2" t="s">
        <v>8</v>
      </c>
      <c r="G75" s="3">
        <v>38777</v>
      </c>
      <c r="H75" s="4" t="s">
        <v>142</v>
      </c>
      <c r="I75" s="5">
        <v>30</v>
      </c>
      <c r="J75" s="5">
        <v>38</v>
      </c>
      <c r="K75" s="5"/>
      <c r="L75" s="5">
        <v>6</v>
      </c>
      <c r="M75" s="22">
        <v>0.4006</v>
      </c>
      <c r="N75" s="45">
        <v>0.0757</v>
      </c>
      <c r="O75" s="45">
        <v>0.2</v>
      </c>
      <c r="P75" s="45" t="s">
        <v>188</v>
      </c>
      <c r="Q75" s="5">
        <f>J75*10519</f>
        <v>399722</v>
      </c>
      <c r="R75" s="5">
        <f t="shared" si="11"/>
        <v>160128.6332</v>
      </c>
      <c r="S75" s="5">
        <f t="shared" si="15"/>
        <v>79944.40000000001</v>
      </c>
      <c r="T75" s="5">
        <f>Q75*30%</f>
        <v>119916.59999999999</v>
      </c>
      <c r="U75" s="5">
        <f t="shared" si="12"/>
        <v>30970</v>
      </c>
      <c r="V75" s="5">
        <v>52658</v>
      </c>
      <c r="W75" s="5"/>
      <c r="X75" s="5"/>
      <c r="Y75" s="5">
        <f t="shared" si="17"/>
        <v>30258.955400000003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4"/>
      <c r="AK75" s="5"/>
      <c r="AL75" s="16">
        <v>873598</v>
      </c>
      <c r="AM75" s="5">
        <v>7826</v>
      </c>
      <c r="AN75" s="5">
        <v>182874</v>
      </c>
    </row>
    <row r="76" spans="1:40" ht="11.25">
      <c r="A76" s="2" t="s">
        <v>195</v>
      </c>
      <c r="B76" s="2" t="s">
        <v>146</v>
      </c>
      <c r="C76" s="2" t="s">
        <v>103</v>
      </c>
      <c r="D76" s="2" t="s">
        <v>11</v>
      </c>
      <c r="E76" s="2" t="s">
        <v>185</v>
      </c>
      <c r="F76" s="2" t="s">
        <v>8</v>
      </c>
      <c r="G76" s="3">
        <v>40969</v>
      </c>
      <c r="H76" s="6">
        <v>41333</v>
      </c>
      <c r="I76" s="5">
        <v>30</v>
      </c>
      <c r="J76" s="5">
        <v>44</v>
      </c>
      <c r="K76" s="5"/>
      <c r="L76" s="5">
        <v>0</v>
      </c>
      <c r="M76" s="22">
        <v>0</v>
      </c>
      <c r="N76" s="45">
        <v>0</v>
      </c>
      <c r="O76" s="45">
        <v>0.2</v>
      </c>
      <c r="P76" s="51" t="s">
        <v>188</v>
      </c>
      <c r="Q76" s="5">
        <f>J76*10519</f>
        <v>462836</v>
      </c>
      <c r="R76" s="5">
        <f t="shared" si="11"/>
        <v>0</v>
      </c>
      <c r="S76" s="5">
        <f t="shared" si="15"/>
        <v>92567.20000000001</v>
      </c>
      <c r="T76" s="5">
        <f>Q76*40%</f>
        <v>185134.40000000002</v>
      </c>
      <c r="U76" s="5">
        <f t="shared" si="12"/>
        <v>35860</v>
      </c>
      <c r="V76" s="5"/>
      <c r="W76" s="5"/>
      <c r="X76" s="5"/>
      <c r="Y76" s="5">
        <f t="shared" si="17"/>
        <v>0</v>
      </c>
      <c r="Z76" s="5">
        <v>91914</v>
      </c>
      <c r="AA76" s="5"/>
      <c r="AB76" s="5"/>
      <c r="AC76" s="5"/>
      <c r="AD76" s="5"/>
      <c r="AE76" s="5"/>
      <c r="AF76" s="5"/>
      <c r="AG76" s="5"/>
      <c r="AH76" s="5"/>
      <c r="AI76" s="5"/>
      <c r="AJ76" s="4"/>
      <c r="AK76" s="5"/>
      <c r="AL76" s="16">
        <v>868311</v>
      </c>
      <c r="AM76" s="5">
        <v>8735</v>
      </c>
      <c r="AN76" s="5">
        <v>159422</v>
      </c>
    </row>
    <row r="77" spans="1:40" ht="11.25">
      <c r="A77" s="2" t="s">
        <v>53</v>
      </c>
      <c r="B77" s="13" t="s">
        <v>146</v>
      </c>
      <c r="C77" s="2" t="s">
        <v>128</v>
      </c>
      <c r="D77" s="2" t="s">
        <v>7</v>
      </c>
      <c r="E77" s="2" t="s">
        <v>185</v>
      </c>
      <c r="F77" s="2" t="s">
        <v>8</v>
      </c>
      <c r="G77" s="3">
        <v>38518</v>
      </c>
      <c r="H77" s="4" t="s">
        <v>142</v>
      </c>
      <c r="I77" s="5">
        <v>30</v>
      </c>
      <c r="J77" s="5">
        <v>20</v>
      </c>
      <c r="K77" s="5">
        <v>22</v>
      </c>
      <c r="L77" s="5">
        <v>4</v>
      </c>
      <c r="M77" s="22">
        <v>0.2674</v>
      </c>
      <c r="N77" s="45">
        <v>0.012</v>
      </c>
      <c r="O77" s="45">
        <v>0.2</v>
      </c>
      <c r="P77" s="45" t="s">
        <v>188</v>
      </c>
      <c r="Q77" s="5">
        <f>(J77*10519)+(K77*11069)</f>
        <v>453898</v>
      </c>
      <c r="R77" s="5">
        <f t="shared" si="11"/>
        <v>121372.3252</v>
      </c>
      <c r="S77" s="5">
        <f t="shared" si="15"/>
        <v>90779.6</v>
      </c>
      <c r="T77" s="5">
        <f aca="true" t="shared" si="18" ref="T77:T119">Q77*35%</f>
        <v>158864.3</v>
      </c>
      <c r="U77" s="5">
        <f t="shared" si="12"/>
        <v>34230</v>
      </c>
      <c r="V77" s="5">
        <v>52658</v>
      </c>
      <c r="W77" s="5">
        <v>17553</v>
      </c>
      <c r="X77" s="5"/>
      <c r="Y77" s="5">
        <f t="shared" si="17"/>
        <v>5446.776</v>
      </c>
      <c r="Z77" s="5"/>
      <c r="AA77" s="5"/>
      <c r="AB77" s="5"/>
      <c r="AC77" s="5"/>
      <c r="AD77" s="5"/>
      <c r="AE77" s="5"/>
      <c r="AF77" s="5"/>
      <c r="AG77" s="5"/>
      <c r="AH77" s="5">
        <v>104937</v>
      </c>
      <c r="AI77" s="5"/>
      <c r="AJ77" s="4"/>
      <c r="AK77" s="5"/>
      <c r="AL77" s="16">
        <v>1039739</v>
      </c>
      <c r="AM77" s="5">
        <v>15691</v>
      </c>
      <c r="AN77" s="5">
        <v>191728</v>
      </c>
    </row>
    <row r="78" spans="1:40" ht="11.25">
      <c r="A78" s="2" t="s">
        <v>54</v>
      </c>
      <c r="B78" s="2" t="s">
        <v>146</v>
      </c>
      <c r="C78" s="2" t="s">
        <v>128</v>
      </c>
      <c r="D78" s="2" t="s">
        <v>7</v>
      </c>
      <c r="E78" s="2" t="s">
        <v>185</v>
      </c>
      <c r="F78" s="2" t="s">
        <v>8</v>
      </c>
      <c r="G78" s="3">
        <v>36958</v>
      </c>
      <c r="H78" s="4" t="s">
        <v>142</v>
      </c>
      <c r="I78" s="5">
        <v>30</v>
      </c>
      <c r="J78" s="5">
        <v>30</v>
      </c>
      <c r="K78" s="5"/>
      <c r="L78" s="5">
        <v>9</v>
      </c>
      <c r="M78" s="22">
        <v>0.6004</v>
      </c>
      <c r="N78" s="45">
        <v>0.0981</v>
      </c>
      <c r="O78" s="45">
        <v>0.2</v>
      </c>
      <c r="P78" s="51" t="s">
        <v>188</v>
      </c>
      <c r="Q78" s="5">
        <f>J78*10519</f>
        <v>315570</v>
      </c>
      <c r="R78" s="5">
        <f t="shared" si="11"/>
        <v>189468.228</v>
      </c>
      <c r="S78" s="5">
        <f t="shared" si="15"/>
        <v>63114</v>
      </c>
      <c r="T78" s="5">
        <f t="shared" si="18"/>
        <v>110449.5</v>
      </c>
      <c r="U78" s="5">
        <f t="shared" si="12"/>
        <v>24450</v>
      </c>
      <c r="V78" s="5">
        <v>52658</v>
      </c>
      <c r="W78" s="5"/>
      <c r="X78" s="5"/>
      <c r="Y78" s="5">
        <f t="shared" si="17"/>
        <v>30957.417</v>
      </c>
      <c r="Z78" s="5"/>
      <c r="AA78" s="5"/>
      <c r="AB78" s="5"/>
      <c r="AC78" s="5"/>
      <c r="AD78" s="5"/>
      <c r="AE78" s="5"/>
      <c r="AF78" s="5"/>
      <c r="AG78" s="5"/>
      <c r="AH78" s="5">
        <v>76164</v>
      </c>
      <c r="AI78" s="5"/>
      <c r="AJ78" s="4"/>
      <c r="AK78" s="5"/>
      <c r="AL78" s="16">
        <v>862831</v>
      </c>
      <c r="AM78" s="5">
        <v>8477</v>
      </c>
      <c r="AN78" s="5">
        <v>159106</v>
      </c>
    </row>
    <row r="79" spans="1:40" ht="11.25">
      <c r="A79" s="2" t="s">
        <v>109</v>
      </c>
      <c r="B79" s="13" t="s">
        <v>146</v>
      </c>
      <c r="C79" s="2" t="s">
        <v>137</v>
      </c>
      <c r="D79" s="2" t="s">
        <v>7</v>
      </c>
      <c r="E79" s="2" t="s">
        <v>185</v>
      </c>
      <c r="F79" s="2" t="s">
        <v>8</v>
      </c>
      <c r="G79" s="3">
        <v>36951</v>
      </c>
      <c r="H79" s="4" t="s">
        <v>142</v>
      </c>
      <c r="I79" s="5">
        <v>30</v>
      </c>
      <c r="J79" s="5">
        <v>44</v>
      </c>
      <c r="K79" s="5"/>
      <c r="L79" s="5">
        <v>5</v>
      </c>
      <c r="M79" s="22">
        <v>0.334</v>
      </c>
      <c r="N79" s="45">
        <v>0</v>
      </c>
      <c r="O79" s="45">
        <v>0.15</v>
      </c>
      <c r="P79" s="45" t="s">
        <v>188</v>
      </c>
      <c r="Q79" s="5">
        <f>J79*10519</f>
        <v>462836</v>
      </c>
      <c r="R79" s="5">
        <f t="shared" si="11"/>
        <v>154587.22400000002</v>
      </c>
      <c r="S79" s="5">
        <f t="shared" si="15"/>
        <v>69425.4</v>
      </c>
      <c r="T79" s="5">
        <f t="shared" si="18"/>
        <v>161992.59999999998</v>
      </c>
      <c r="U79" s="5">
        <v>35860</v>
      </c>
      <c r="V79" s="5">
        <v>52658</v>
      </c>
      <c r="W79" s="5">
        <v>17553</v>
      </c>
      <c r="X79" s="5"/>
      <c r="Y79" s="5">
        <f t="shared" si="17"/>
        <v>0</v>
      </c>
      <c r="Z79" s="5"/>
      <c r="AA79" s="5"/>
      <c r="AB79" s="5"/>
      <c r="AC79" s="5"/>
      <c r="AD79" s="5"/>
      <c r="AE79" s="5"/>
      <c r="AF79" s="5"/>
      <c r="AG79" s="5"/>
      <c r="AH79" s="5">
        <v>363254</v>
      </c>
      <c r="AI79" s="5"/>
      <c r="AJ79" s="4"/>
      <c r="AK79" s="5"/>
      <c r="AL79" s="16">
        <v>1318167</v>
      </c>
      <c r="AM79" s="5">
        <v>27045</v>
      </c>
      <c r="AN79" s="5">
        <v>243070</v>
      </c>
    </row>
    <row r="80" spans="1:40" ht="11.25">
      <c r="A80" s="2" t="s">
        <v>55</v>
      </c>
      <c r="B80" s="2" t="s">
        <v>146</v>
      </c>
      <c r="C80" s="2" t="s">
        <v>128</v>
      </c>
      <c r="D80" s="2" t="s">
        <v>7</v>
      </c>
      <c r="E80" s="2" t="s">
        <v>185</v>
      </c>
      <c r="F80" s="2" t="s">
        <v>8</v>
      </c>
      <c r="G80" s="3">
        <v>38061</v>
      </c>
      <c r="H80" s="4" t="s">
        <v>142</v>
      </c>
      <c r="I80" s="5">
        <v>30</v>
      </c>
      <c r="J80" s="5">
        <v>6</v>
      </c>
      <c r="K80" s="5">
        <v>35</v>
      </c>
      <c r="L80" s="5">
        <v>3</v>
      </c>
      <c r="M80" s="22">
        <v>0.2674</v>
      </c>
      <c r="N80" s="45">
        <v>0</v>
      </c>
      <c r="O80" s="45">
        <v>0.2</v>
      </c>
      <c r="P80" s="51" t="s">
        <v>188</v>
      </c>
      <c r="Q80" s="5">
        <f>(J80*10519)+(K80*11069)</f>
        <v>450529</v>
      </c>
      <c r="R80" s="5">
        <f t="shared" si="11"/>
        <v>120471.45460000001</v>
      </c>
      <c r="S80" s="5">
        <f t="shared" si="15"/>
        <v>90105.8</v>
      </c>
      <c r="T80" s="5">
        <f t="shared" si="18"/>
        <v>157685.15</v>
      </c>
      <c r="U80" s="5">
        <f aca="true" t="shared" si="19" ref="U80:U101">(J80+K80)*815</f>
        <v>33415</v>
      </c>
      <c r="V80" s="5">
        <v>52658</v>
      </c>
      <c r="W80" s="5">
        <v>17553</v>
      </c>
      <c r="X80" s="5"/>
      <c r="Y80" s="5">
        <f t="shared" si="17"/>
        <v>0</v>
      </c>
      <c r="Z80" s="5"/>
      <c r="AA80" s="5"/>
      <c r="AB80" s="5"/>
      <c r="AC80" s="5"/>
      <c r="AD80" s="5"/>
      <c r="AE80" s="5"/>
      <c r="AF80" s="5"/>
      <c r="AG80" s="5"/>
      <c r="AH80" s="5">
        <v>104091</v>
      </c>
      <c r="AI80" s="5"/>
      <c r="AJ80" s="4"/>
      <c r="AK80" s="5"/>
      <c r="AL80" s="16">
        <v>1026510</v>
      </c>
      <c r="AM80" s="5">
        <v>15131</v>
      </c>
      <c r="AN80" s="5">
        <v>189699</v>
      </c>
    </row>
    <row r="81" spans="1:40" ht="11.25">
      <c r="A81" s="2" t="s">
        <v>56</v>
      </c>
      <c r="B81" s="13" t="s">
        <v>146</v>
      </c>
      <c r="C81" s="2" t="s">
        <v>128</v>
      </c>
      <c r="D81" s="2" t="s">
        <v>7</v>
      </c>
      <c r="E81" s="2" t="s">
        <v>185</v>
      </c>
      <c r="F81" s="2" t="s">
        <v>8</v>
      </c>
      <c r="G81" s="3">
        <v>37319</v>
      </c>
      <c r="H81" s="4" t="s">
        <v>142</v>
      </c>
      <c r="I81" s="5">
        <v>30</v>
      </c>
      <c r="J81" s="5">
        <v>44</v>
      </c>
      <c r="K81" s="5"/>
      <c r="L81" s="5">
        <v>5</v>
      </c>
      <c r="M81" s="22">
        <v>0.334</v>
      </c>
      <c r="N81" s="45">
        <v>0</v>
      </c>
      <c r="O81" s="45">
        <v>0.2</v>
      </c>
      <c r="P81" s="45" t="s">
        <v>188</v>
      </c>
      <c r="Q81" s="5">
        <f>J81*10519</f>
        <v>462836</v>
      </c>
      <c r="R81" s="5">
        <f t="shared" si="11"/>
        <v>154587.22400000002</v>
      </c>
      <c r="S81" s="5">
        <f t="shared" si="15"/>
        <v>92567.20000000001</v>
      </c>
      <c r="T81" s="5">
        <f t="shared" si="18"/>
        <v>161992.59999999998</v>
      </c>
      <c r="U81" s="5">
        <f t="shared" si="19"/>
        <v>35860</v>
      </c>
      <c r="V81" s="5">
        <v>52658</v>
      </c>
      <c r="W81" s="5">
        <v>17553</v>
      </c>
      <c r="X81" s="5"/>
      <c r="Y81" s="5">
        <f t="shared" si="17"/>
        <v>0</v>
      </c>
      <c r="Z81" s="5"/>
      <c r="AA81" s="5"/>
      <c r="AB81" s="5"/>
      <c r="AC81" s="5"/>
      <c r="AD81" s="5"/>
      <c r="AE81" s="5"/>
      <c r="AF81" s="5"/>
      <c r="AG81" s="5"/>
      <c r="AH81" s="5">
        <v>111708</v>
      </c>
      <c r="AI81" s="5"/>
      <c r="AJ81" s="4"/>
      <c r="AK81" s="5"/>
      <c r="AL81" s="16">
        <v>1089762</v>
      </c>
      <c r="AM81" s="5">
        <v>17445</v>
      </c>
      <c r="AN81" s="5">
        <v>206659</v>
      </c>
    </row>
    <row r="82" spans="1:40" ht="11.25">
      <c r="A82" s="2" t="s">
        <v>57</v>
      </c>
      <c r="B82" s="2" t="s">
        <v>146</v>
      </c>
      <c r="C82" s="2" t="s">
        <v>128</v>
      </c>
      <c r="D82" s="2" t="s">
        <v>7</v>
      </c>
      <c r="E82" s="2" t="s">
        <v>185</v>
      </c>
      <c r="F82" s="2" t="s">
        <v>8</v>
      </c>
      <c r="G82" s="3">
        <v>35125</v>
      </c>
      <c r="H82" s="4" t="s">
        <v>142</v>
      </c>
      <c r="I82" s="5">
        <v>30</v>
      </c>
      <c r="J82" s="5">
        <v>44</v>
      </c>
      <c r="K82" s="5"/>
      <c r="L82" s="5">
        <v>9</v>
      </c>
      <c r="M82" s="22">
        <v>0.667</v>
      </c>
      <c r="N82" s="45">
        <v>0.1588</v>
      </c>
      <c r="O82" s="45">
        <v>0.2</v>
      </c>
      <c r="P82" s="51" t="s">
        <v>188</v>
      </c>
      <c r="Q82" s="5">
        <f>J82*10519</f>
        <v>462836</v>
      </c>
      <c r="R82" s="5">
        <f t="shared" si="11"/>
        <v>308711.612</v>
      </c>
      <c r="S82" s="5">
        <f t="shared" si="15"/>
        <v>92567.20000000001</v>
      </c>
      <c r="T82" s="5">
        <f t="shared" si="18"/>
        <v>161992.59999999998</v>
      </c>
      <c r="U82" s="5">
        <f t="shared" si="19"/>
        <v>35860</v>
      </c>
      <c r="V82" s="5">
        <v>52658</v>
      </c>
      <c r="W82" s="5"/>
      <c r="X82" s="5"/>
      <c r="Y82" s="5">
        <f t="shared" si="17"/>
        <v>73498.3568</v>
      </c>
      <c r="Z82" s="5"/>
      <c r="AA82" s="5"/>
      <c r="AB82" s="5"/>
      <c r="AC82" s="5"/>
      <c r="AD82" s="5"/>
      <c r="AE82" s="5"/>
      <c r="AF82" s="5"/>
      <c r="AG82" s="5"/>
      <c r="AH82" s="5">
        <v>111708</v>
      </c>
      <c r="AI82" s="5"/>
      <c r="AJ82" s="4"/>
      <c r="AK82" s="5"/>
      <c r="AL82" s="16">
        <v>1299832</v>
      </c>
      <c r="AM82" s="5">
        <v>26271</v>
      </c>
      <c r="AN82" s="5">
        <v>240209</v>
      </c>
    </row>
    <row r="83" spans="1:40" ht="11.25">
      <c r="A83" s="2" t="s">
        <v>81</v>
      </c>
      <c r="B83" s="13" t="s">
        <v>146</v>
      </c>
      <c r="C83" s="2" t="s">
        <v>130</v>
      </c>
      <c r="D83" s="2" t="s">
        <v>7</v>
      </c>
      <c r="E83" s="2" t="s">
        <v>185</v>
      </c>
      <c r="F83" s="2" t="s">
        <v>8</v>
      </c>
      <c r="G83" s="3">
        <v>35858</v>
      </c>
      <c r="H83" s="4" t="s">
        <v>142</v>
      </c>
      <c r="I83" s="5">
        <v>30</v>
      </c>
      <c r="J83" s="5"/>
      <c r="K83" s="5">
        <v>44</v>
      </c>
      <c r="L83" s="5">
        <v>12</v>
      </c>
      <c r="M83" s="22">
        <v>0.8002</v>
      </c>
      <c r="N83" s="45">
        <v>0.2471</v>
      </c>
      <c r="O83" s="45">
        <v>0.2</v>
      </c>
      <c r="P83" s="45" t="s">
        <v>188</v>
      </c>
      <c r="Q83" s="5">
        <f>K83*11069</f>
        <v>487036</v>
      </c>
      <c r="R83" s="5">
        <f t="shared" si="11"/>
        <v>389726.2072</v>
      </c>
      <c r="S83" s="5">
        <f t="shared" si="15"/>
        <v>97407.20000000001</v>
      </c>
      <c r="T83" s="5">
        <f t="shared" si="18"/>
        <v>170462.59999999998</v>
      </c>
      <c r="U83" s="5">
        <f t="shared" si="19"/>
        <v>35860</v>
      </c>
      <c r="V83" s="5">
        <v>52658</v>
      </c>
      <c r="W83" s="5">
        <v>17553</v>
      </c>
      <c r="X83" s="5"/>
      <c r="Y83" s="5">
        <f t="shared" si="17"/>
        <v>120346.5956</v>
      </c>
      <c r="Z83" s="5"/>
      <c r="AA83" s="5">
        <v>66414</v>
      </c>
      <c r="AB83" s="5">
        <v>59472</v>
      </c>
      <c r="AC83" s="5"/>
      <c r="AD83" s="5"/>
      <c r="AE83" s="5"/>
      <c r="AF83" s="5"/>
      <c r="AG83" s="5"/>
      <c r="AH83" s="5"/>
      <c r="AI83" s="5"/>
      <c r="AJ83" s="4"/>
      <c r="AK83" s="5"/>
      <c r="AL83" s="16">
        <v>1496937</v>
      </c>
      <c r="AM83" s="5">
        <v>36075</v>
      </c>
      <c r="AN83" s="5">
        <v>275540</v>
      </c>
    </row>
    <row r="84" spans="1:40" ht="11.25">
      <c r="A84" s="2" t="s">
        <v>25</v>
      </c>
      <c r="B84" s="2" t="s">
        <v>146</v>
      </c>
      <c r="C84" s="2" t="s">
        <v>124</v>
      </c>
      <c r="D84" s="2" t="s">
        <v>11</v>
      </c>
      <c r="E84" s="2" t="s">
        <v>185</v>
      </c>
      <c r="F84" s="2" t="s">
        <v>8</v>
      </c>
      <c r="G84" s="7">
        <v>40245</v>
      </c>
      <c r="H84" s="6">
        <v>41333</v>
      </c>
      <c r="I84" s="5">
        <v>30</v>
      </c>
      <c r="J84" s="5">
        <v>22</v>
      </c>
      <c r="K84" s="5">
        <v>19</v>
      </c>
      <c r="L84" s="5">
        <v>6</v>
      </c>
      <c r="M84" s="22">
        <v>0.4006</v>
      </c>
      <c r="N84" s="45">
        <v>0</v>
      </c>
      <c r="O84" s="45">
        <v>0.2</v>
      </c>
      <c r="P84" s="51" t="s">
        <v>188</v>
      </c>
      <c r="Q84" s="5">
        <f>(J84*10519)+(K84*11069)</f>
        <v>441729</v>
      </c>
      <c r="R84" s="5">
        <f t="shared" si="11"/>
        <v>176956.6374</v>
      </c>
      <c r="S84" s="5">
        <f t="shared" si="15"/>
        <v>88345.8</v>
      </c>
      <c r="T84" s="5">
        <f t="shared" si="18"/>
        <v>154605.15</v>
      </c>
      <c r="U84" s="5">
        <f t="shared" si="19"/>
        <v>33415</v>
      </c>
      <c r="V84" s="5">
        <v>52658</v>
      </c>
      <c r="W84" s="5">
        <v>17553</v>
      </c>
      <c r="X84" s="5"/>
      <c r="Y84" s="5">
        <f t="shared" si="17"/>
        <v>0</v>
      </c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4"/>
      <c r="AK84" s="5"/>
      <c r="AL84" s="16">
        <v>965263</v>
      </c>
      <c r="AM84" s="5">
        <v>12654</v>
      </c>
      <c r="AN84" s="5">
        <v>177994</v>
      </c>
    </row>
    <row r="85" spans="1:40" ht="11.25">
      <c r="A85" s="2" t="s">
        <v>82</v>
      </c>
      <c r="B85" s="13" t="s">
        <v>146</v>
      </c>
      <c r="C85" s="2" t="s">
        <v>130</v>
      </c>
      <c r="D85" s="2" t="s">
        <v>7</v>
      </c>
      <c r="E85" s="2" t="s">
        <v>185</v>
      </c>
      <c r="F85" s="2" t="s">
        <v>8</v>
      </c>
      <c r="G85" s="3">
        <v>32608</v>
      </c>
      <c r="H85" s="4" t="s">
        <v>142</v>
      </c>
      <c r="I85" s="5">
        <v>30</v>
      </c>
      <c r="J85" s="5"/>
      <c r="K85" s="5">
        <v>40</v>
      </c>
      <c r="L85" s="5">
        <v>11</v>
      </c>
      <c r="M85" s="22">
        <v>0.7336</v>
      </c>
      <c r="N85" s="45">
        <v>0.3916</v>
      </c>
      <c r="O85" s="45">
        <v>0.2</v>
      </c>
      <c r="P85" s="45" t="s">
        <v>188</v>
      </c>
      <c r="Q85" s="5">
        <f>K85*11069</f>
        <v>442760</v>
      </c>
      <c r="R85" s="5">
        <f>Q85*M85</f>
        <v>324808.73600000003</v>
      </c>
      <c r="S85" s="5">
        <f t="shared" si="15"/>
        <v>88552</v>
      </c>
      <c r="T85" s="5">
        <f t="shared" si="18"/>
        <v>154966</v>
      </c>
      <c r="U85" s="5">
        <f t="shared" si="19"/>
        <v>32600</v>
      </c>
      <c r="V85" s="5">
        <v>52658</v>
      </c>
      <c r="W85" s="5">
        <v>17553</v>
      </c>
      <c r="X85" s="5"/>
      <c r="Y85" s="5">
        <f t="shared" si="17"/>
        <v>173384.816</v>
      </c>
      <c r="Z85" s="5"/>
      <c r="AA85" s="5"/>
      <c r="AB85" s="5">
        <v>88023</v>
      </c>
      <c r="AC85" s="5">
        <v>549</v>
      </c>
      <c r="AD85" s="5"/>
      <c r="AE85" s="5"/>
      <c r="AF85" s="5"/>
      <c r="AG85" s="5"/>
      <c r="AH85" s="5"/>
      <c r="AI85" s="5"/>
      <c r="AJ85" s="4"/>
      <c r="AK85" s="5"/>
      <c r="AL85" s="16">
        <v>1375855</v>
      </c>
      <c r="AM85" s="5">
        <v>28967</v>
      </c>
      <c r="AN85" s="5">
        <v>264624</v>
      </c>
    </row>
    <row r="86" spans="1:40" ht="11.25">
      <c r="A86" s="2" t="s">
        <v>102</v>
      </c>
      <c r="B86" s="2" t="s">
        <v>146</v>
      </c>
      <c r="C86" s="2" t="s">
        <v>124</v>
      </c>
      <c r="D86" s="2" t="s">
        <v>11</v>
      </c>
      <c r="E86" s="2" t="s">
        <v>185</v>
      </c>
      <c r="F86" s="2" t="s">
        <v>8</v>
      </c>
      <c r="G86" s="7">
        <v>39190</v>
      </c>
      <c r="H86" s="6">
        <v>41333</v>
      </c>
      <c r="I86" s="5">
        <v>30</v>
      </c>
      <c r="J86" s="5">
        <v>38</v>
      </c>
      <c r="K86" s="5"/>
      <c r="L86" s="5">
        <v>3</v>
      </c>
      <c r="M86" s="22">
        <v>0.2008</v>
      </c>
      <c r="N86" s="45">
        <v>0</v>
      </c>
      <c r="O86" s="45">
        <v>0.2</v>
      </c>
      <c r="P86" s="51" t="s">
        <v>188</v>
      </c>
      <c r="Q86" s="5">
        <f>J86*10519</f>
        <v>399722</v>
      </c>
      <c r="R86" s="5">
        <f>Q86*M86</f>
        <v>80264.1776</v>
      </c>
      <c r="S86" s="5">
        <f t="shared" si="15"/>
        <v>79944.40000000001</v>
      </c>
      <c r="T86" s="5">
        <f t="shared" si="18"/>
        <v>139902.69999999998</v>
      </c>
      <c r="U86" s="5">
        <f t="shared" si="19"/>
        <v>30970</v>
      </c>
      <c r="V86" s="5"/>
      <c r="W86" s="5"/>
      <c r="X86" s="5"/>
      <c r="Y86" s="5">
        <f t="shared" si="17"/>
        <v>0</v>
      </c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4"/>
      <c r="AK86" s="5"/>
      <c r="AL86" s="16">
        <v>730803</v>
      </c>
      <c r="AM86" s="5">
        <v>1999</v>
      </c>
      <c r="AN86" s="5">
        <v>156627</v>
      </c>
    </row>
    <row r="87" spans="1:40" ht="11.25">
      <c r="A87" s="2" t="s">
        <v>83</v>
      </c>
      <c r="B87" s="13" t="s">
        <v>146</v>
      </c>
      <c r="C87" s="2" t="s">
        <v>130</v>
      </c>
      <c r="D87" s="2" t="s">
        <v>11</v>
      </c>
      <c r="E87" s="2" t="s">
        <v>185</v>
      </c>
      <c r="F87" s="2" t="s">
        <v>8</v>
      </c>
      <c r="G87" s="7">
        <v>40322</v>
      </c>
      <c r="H87" s="6">
        <v>41333</v>
      </c>
      <c r="I87" s="5">
        <v>30</v>
      </c>
      <c r="J87" s="5"/>
      <c r="K87" s="5">
        <v>44</v>
      </c>
      <c r="L87" s="5">
        <v>4</v>
      </c>
      <c r="M87" s="22">
        <v>0.2674</v>
      </c>
      <c r="N87" s="45">
        <v>0.024</v>
      </c>
      <c r="O87" s="45">
        <v>0.2</v>
      </c>
      <c r="P87" s="45" t="s">
        <v>188</v>
      </c>
      <c r="Q87" s="5">
        <f>K87*11069</f>
        <v>487036</v>
      </c>
      <c r="R87" s="5">
        <f>Q87*M87</f>
        <v>130233.42640000001</v>
      </c>
      <c r="S87" s="5">
        <f t="shared" si="15"/>
        <v>97407.20000000001</v>
      </c>
      <c r="T87" s="5">
        <f t="shared" si="18"/>
        <v>170462.59999999998</v>
      </c>
      <c r="U87" s="5">
        <f t="shared" si="19"/>
        <v>35860</v>
      </c>
      <c r="V87" s="5">
        <v>52658</v>
      </c>
      <c r="W87" s="5"/>
      <c r="X87" s="5"/>
      <c r="Y87" s="5">
        <f t="shared" si="17"/>
        <v>11688.864</v>
      </c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4"/>
      <c r="AK87" s="5">
        <v>217609</v>
      </c>
      <c r="AL87" s="16">
        <v>1202955</v>
      </c>
      <c r="AM87" s="5">
        <v>22287</v>
      </c>
      <c r="AN87" s="5">
        <v>223028</v>
      </c>
    </row>
    <row r="88" spans="1:40" ht="11.25">
      <c r="A88" s="2" t="s">
        <v>110</v>
      </c>
      <c r="B88" s="2" t="s">
        <v>146</v>
      </c>
      <c r="C88" s="2" t="s">
        <v>137</v>
      </c>
      <c r="D88" s="2" t="s">
        <v>11</v>
      </c>
      <c r="E88" s="2" t="s">
        <v>185</v>
      </c>
      <c r="F88" s="2" t="s">
        <v>8</v>
      </c>
      <c r="G88" s="7">
        <v>40616</v>
      </c>
      <c r="H88" s="6">
        <v>41333</v>
      </c>
      <c r="I88" s="5">
        <v>30</v>
      </c>
      <c r="J88" s="5">
        <v>20</v>
      </c>
      <c r="K88" s="5"/>
      <c r="L88" s="5">
        <v>0</v>
      </c>
      <c r="M88" s="22">
        <v>0</v>
      </c>
      <c r="N88" s="45">
        <v>0</v>
      </c>
      <c r="O88" s="45">
        <v>0.15</v>
      </c>
      <c r="P88" s="51" t="s">
        <v>188</v>
      </c>
      <c r="Q88" s="5">
        <f>J88*10519</f>
        <v>210380</v>
      </c>
      <c r="R88" s="5">
        <f>Q88*M88</f>
        <v>0</v>
      </c>
      <c r="S88" s="5">
        <v>31558</v>
      </c>
      <c r="T88" s="5">
        <f t="shared" si="18"/>
        <v>73633</v>
      </c>
      <c r="U88" s="5">
        <f t="shared" si="19"/>
        <v>16300</v>
      </c>
      <c r="V88" s="5"/>
      <c r="W88" s="5"/>
      <c r="X88" s="5"/>
      <c r="Y88" s="5">
        <f t="shared" si="17"/>
        <v>0</v>
      </c>
      <c r="Z88" s="5"/>
      <c r="AA88" s="5"/>
      <c r="AB88" s="5"/>
      <c r="AC88" s="5"/>
      <c r="AD88" s="5"/>
      <c r="AE88" s="5"/>
      <c r="AF88" s="5"/>
      <c r="AG88" s="5"/>
      <c r="AH88" s="5">
        <v>50245</v>
      </c>
      <c r="AI88" s="5"/>
      <c r="AJ88" s="4"/>
      <c r="AK88" s="5"/>
      <c r="AL88" s="16">
        <v>382117</v>
      </c>
      <c r="AM88" s="5">
        <v>0</v>
      </c>
      <c r="AN88" s="5">
        <v>70156</v>
      </c>
    </row>
    <row r="89" spans="1:40" ht="11.25">
      <c r="A89" s="2" t="s">
        <v>84</v>
      </c>
      <c r="B89" s="13" t="s">
        <v>146</v>
      </c>
      <c r="C89" s="2" t="s">
        <v>130</v>
      </c>
      <c r="D89" s="2" t="s">
        <v>11</v>
      </c>
      <c r="E89" s="2" t="s">
        <v>185</v>
      </c>
      <c r="F89" s="2" t="s">
        <v>8</v>
      </c>
      <c r="G89" s="7">
        <v>40238</v>
      </c>
      <c r="H89" s="6">
        <v>41333</v>
      </c>
      <c r="I89" s="5">
        <v>30</v>
      </c>
      <c r="J89" s="5"/>
      <c r="K89" s="5">
        <v>44</v>
      </c>
      <c r="L89" s="5">
        <v>1</v>
      </c>
      <c r="M89" s="22">
        <v>0.1342</v>
      </c>
      <c r="N89" s="45">
        <v>0</v>
      </c>
      <c r="O89" s="45">
        <v>0.2</v>
      </c>
      <c r="P89" s="45" t="s">
        <v>188</v>
      </c>
      <c r="Q89" s="5">
        <v>487036</v>
      </c>
      <c r="R89" s="5">
        <f>Q89*M89</f>
        <v>65360.23120000001</v>
      </c>
      <c r="S89" s="5">
        <f aca="true" t="shared" si="20" ref="S89:S126">Q89*O89</f>
        <v>97407.20000000001</v>
      </c>
      <c r="T89" s="5">
        <f t="shared" si="18"/>
        <v>170462.59999999998</v>
      </c>
      <c r="U89" s="5">
        <f t="shared" si="19"/>
        <v>35860</v>
      </c>
      <c r="V89" s="5">
        <v>52658</v>
      </c>
      <c r="W89" s="5"/>
      <c r="X89" s="5"/>
      <c r="Y89" s="5">
        <f t="shared" si="17"/>
        <v>0</v>
      </c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4"/>
      <c r="AK89" s="5"/>
      <c r="AL89" s="16">
        <v>908784</v>
      </c>
      <c r="AM89" s="5">
        <v>10387</v>
      </c>
      <c r="AN89" s="5">
        <v>166853</v>
      </c>
    </row>
    <row r="90" spans="1:40" ht="11.25">
      <c r="A90" s="2" t="s">
        <v>9</v>
      </c>
      <c r="B90" s="2" t="s">
        <v>146</v>
      </c>
      <c r="C90" s="2" t="s">
        <v>6</v>
      </c>
      <c r="D90" s="2" t="s">
        <v>7</v>
      </c>
      <c r="E90" s="2" t="s">
        <v>185</v>
      </c>
      <c r="F90" s="2" t="s">
        <v>141</v>
      </c>
      <c r="G90" s="7">
        <v>40518</v>
      </c>
      <c r="H90" s="4" t="s">
        <v>142</v>
      </c>
      <c r="I90" s="5">
        <v>30</v>
      </c>
      <c r="J90" s="5"/>
      <c r="K90" s="5">
        <v>44</v>
      </c>
      <c r="L90" s="5">
        <v>14</v>
      </c>
      <c r="M90" s="22">
        <v>0.9334</v>
      </c>
      <c r="N90" s="22">
        <v>0.2578</v>
      </c>
      <c r="O90" s="22">
        <v>0</v>
      </c>
      <c r="P90" s="51" t="s">
        <v>188</v>
      </c>
      <c r="Q90" s="5">
        <f>K90*11069</f>
        <v>487036</v>
      </c>
      <c r="R90" s="5">
        <f>Q90*M90</f>
        <v>454599.4024</v>
      </c>
      <c r="S90" s="5">
        <f t="shared" si="20"/>
        <v>0</v>
      </c>
      <c r="T90" s="5">
        <f t="shared" si="18"/>
        <v>170462.59999999998</v>
      </c>
      <c r="U90" s="5">
        <f t="shared" si="19"/>
        <v>35860</v>
      </c>
      <c r="V90" s="5"/>
      <c r="W90" s="5">
        <f>W89</f>
        <v>0</v>
      </c>
      <c r="X90" s="5"/>
      <c r="Y90" s="5">
        <f t="shared" si="17"/>
        <v>125557.88079999998</v>
      </c>
      <c r="Z90" s="40"/>
      <c r="AA90" s="40"/>
      <c r="AB90" s="40"/>
      <c r="AC90" s="40"/>
      <c r="AD90" s="40"/>
      <c r="AE90" s="5">
        <v>268846</v>
      </c>
      <c r="AF90" s="5">
        <v>474413</v>
      </c>
      <c r="AG90" s="5"/>
      <c r="AH90" s="5"/>
      <c r="AI90" s="5"/>
      <c r="AJ90" s="4"/>
      <c r="AK90" s="5"/>
      <c r="AL90" s="16">
        <v>2016775</v>
      </c>
      <c r="AM90" s="5">
        <v>88238</v>
      </c>
      <c r="AN90" s="5">
        <v>286990</v>
      </c>
    </row>
    <row r="91" spans="1:40" ht="11.25">
      <c r="A91" s="2" t="s">
        <v>58</v>
      </c>
      <c r="B91" s="13" t="s">
        <v>146</v>
      </c>
      <c r="C91" s="2" t="s">
        <v>128</v>
      </c>
      <c r="D91" s="2" t="s">
        <v>7</v>
      </c>
      <c r="E91" s="2" t="s">
        <v>185</v>
      </c>
      <c r="F91" s="2" t="s">
        <v>8</v>
      </c>
      <c r="G91" s="3">
        <v>37705</v>
      </c>
      <c r="H91" s="4" t="s">
        <v>142</v>
      </c>
      <c r="I91" s="5">
        <v>30</v>
      </c>
      <c r="J91" s="5">
        <v>6</v>
      </c>
      <c r="K91" s="5">
        <v>38</v>
      </c>
      <c r="L91" s="5">
        <v>4</v>
      </c>
      <c r="M91" s="22">
        <v>0.2674</v>
      </c>
      <c r="N91" s="45">
        <v>0</v>
      </c>
      <c r="O91" s="45">
        <v>0.2</v>
      </c>
      <c r="P91" s="45" t="s">
        <v>188</v>
      </c>
      <c r="Q91" s="5">
        <f>(J91*10519)+(K91*11069)</f>
        <v>483736</v>
      </c>
      <c r="R91" s="5">
        <f>Q91*M91</f>
        <v>129351.00640000001</v>
      </c>
      <c r="S91" s="5">
        <f t="shared" si="20"/>
        <v>96747.20000000001</v>
      </c>
      <c r="T91" s="5">
        <f t="shared" si="18"/>
        <v>169307.59999999998</v>
      </c>
      <c r="U91" s="5">
        <f t="shared" si="19"/>
        <v>35860</v>
      </c>
      <c r="V91" s="5">
        <v>52658</v>
      </c>
      <c r="W91" s="5">
        <v>17553</v>
      </c>
      <c r="X91" s="5"/>
      <c r="Y91" s="5">
        <f t="shared" si="17"/>
        <v>0</v>
      </c>
      <c r="Z91" s="5"/>
      <c r="AA91" s="5"/>
      <c r="AB91" s="5"/>
      <c r="AC91" s="5"/>
      <c r="AD91" s="5"/>
      <c r="AE91" s="5"/>
      <c r="AF91" s="5"/>
      <c r="AG91" s="5"/>
      <c r="AH91" s="5">
        <v>111708</v>
      </c>
      <c r="AI91" s="5"/>
      <c r="AJ91" s="4"/>
      <c r="AK91" s="5"/>
      <c r="AL91" s="16">
        <v>1096921</v>
      </c>
      <c r="AM91" s="5">
        <v>17420</v>
      </c>
      <c r="AN91" s="5">
        <v>214317</v>
      </c>
    </row>
    <row r="92" spans="1:40" ht="11.25">
      <c r="A92" s="2" t="s">
        <v>93</v>
      </c>
      <c r="B92" s="2" t="s">
        <v>146</v>
      </c>
      <c r="C92" s="2" t="s">
        <v>133</v>
      </c>
      <c r="D92" s="2" t="s">
        <v>7</v>
      </c>
      <c r="E92" s="2" t="s">
        <v>185</v>
      </c>
      <c r="F92" s="2" t="s">
        <v>8</v>
      </c>
      <c r="G92" s="3">
        <v>35639</v>
      </c>
      <c r="H92" s="4" t="s">
        <v>142</v>
      </c>
      <c r="I92" s="5">
        <v>30</v>
      </c>
      <c r="J92" s="5">
        <v>44</v>
      </c>
      <c r="K92" s="5"/>
      <c r="L92" s="5">
        <v>9</v>
      </c>
      <c r="M92" s="22">
        <v>0.6004</v>
      </c>
      <c r="N92" s="45">
        <v>0.2877</v>
      </c>
      <c r="O92" s="45">
        <v>0.15</v>
      </c>
      <c r="P92" s="51" t="s">
        <v>188</v>
      </c>
      <c r="Q92" s="5">
        <f>J92*10519</f>
        <v>462836</v>
      </c>
      <c r="R92" s="5">
        <f>Q92*M92</f>
        <v>277886.7344</v>
      </c>
      <c r="S92" s="5">
        <f t="shared" si="20"/>
        <v>69425.4</v>
      </c>
      <c r="T92" s="5">
        <f t="shared" si="18"/>
        <v>161992.59999999998</v>
      </c>
      <c r="U92" s="5">
        <f t="shared" si="19"/>
        <v>35860</v>
      </c>
      <c r="V92" s="5">
        <v>52658</v>
      </c>
      <c r="W92" s="5"/>
      <c r="X92" s="5"/>
      <c r="Y92" s="5">
        <f t="shared" si="17"/>
        <v>133157.9172</v>
      </c>
      <c r="Z92" s="5"/>
      <c r="AA92" s="5"/>
      <c r="AB92" s="5"/>
      <c r="AC92" s="5"/>
      <c r="AD92" s="5"/>
      <c r="AE92" s="5"/>
      <c r="AF92" s="5"/>
      <c r="AG92" s="5"/>
      <c r="AH92" s="5">
        <v>287201</v>
      </c>
      <c r="AI92" s="5"/>
      <c r="AJ92" s="4"/>
      <c r="AK92" s="5"/>
      <c r="AL92" s="16">
        <v>1481017</v>
      </c>
      <c r="AM92" s="5">
        <v>34845</v>
      </c>
      <c r="AN92" s="5">
        <v>271915</v>
      </c>
    </row>
    <row r="93" spans="1:40" ht="11.25">
      <c r="A93" s="2" t="s">
        <v>196</v>
      </c>
      <c r="B93" s="13" t="s">
        <v>146</v>
      </c>
      <c r="C93" s="2" t="s">
        <v>128</v>
      </c>
      <c r="D93" s="2" t="s">
        <v>11</v>
      </c>
      <c r="E93" s="2" t="s">
        <v>185</v>
      </c>
      <c r="F93" s="2" t="s">
        <v>8</v>
      </c>
      <c r="G93" s="3">
        <v>40969</v>
      </c>
      <c r="H93" s="6">
        <v>41333</v>
      </c>
      <c r="I93" s="5">
        <v>30</v>
      </c>
      <c r="J93" s="5">
        <v>12</v>
      </c>
      <c r="K93" s="5">
        <v>28</v>
      </c>
      <c r="L93" s="5">
        <v>0</v>
      </c>
      <c r="M93" s="22">
        <v>0</v>
      </c>
      <c r="N93" s="45">
        <v>0</v>
      </c>
      <c r="O93" s="45">
        <v>0.2</v>
      </c>
      <c r="P93" s="45" t="s">
        <v>188</v>
      </c>
      <c r="Q93" s="5">
        <f>(J93*10519)+(K93*11069)</f>
        <v>436160</v>
      </c>
      <c r="R93" s="5">
        <f>Q93*M93</f>
        <v>0</v>
      </c>
      <c r="S93" s="5">
        <f t="shared" si="20"/>
        <v>87232</v>
      </c>
      <c r="T93" s="5">
        <f t="shared" si="18"/>
        <v>152656</v>
      </c>
      <c r="U93" s="5">
        <f t="shared" si="19"/>
        <v>32600</v>
      </c>
      <c r="V93" s="5"/>
      <c r="W93" s="5"/>
      <c r="X93" s="5"/>
      <c r="Y93" s="5">
        <f t="shared" si="17"/>
        <v>0</v>
      </c>
      <c r="Z93" s="5"/>
      <c r="AA93" s="5"/>
      <c r="AB93" s="5"/>
      <c r="AC93" s="5"/>
      <c r="AD93" s="5"/>
      <c r="AE93" s="5"/>
      <c r="AF93" s="5"/>
      <c r="AG93" s="5"/>
      <c r="AH93" s="5">
        <v>33851</v>
      </c>
      <c r="AI93" s="5"/>
      <c r="AJ93" s="4"/>
      <c r="AK93" s="5"/>
      <c r="AL93" s="16">
        <v>742499</v>
      </c>
      <c r="AM93" s="5">
        <v>3681</v>
      </c>
      <c r="AN93" s="5">
        <v>134689</v>
      </c>
    </row>
    <row r="94" spans="1:40" ht="11.25">
      <c r="A94" s="2" t="s">
        <v>197</v>
      </c>
      <c r="B94" s="2" t="s">
        <v>146</v>
      </c>
      <c r="C94" s="2" t="s">
        <v>200</v>
      </c>
      <c r="D94" s="2" t="s">
        <v>11</v>
      </c>
      <c r="E94" s="2" t="s">
        <v>185</v>
      </c>
      <c r="F94" s="2" t="s">
        <v>8</v>
      </c>
      <c r="G94" s="3">
        <v>40969</v>
      </c>
      <c r="H94" s="6">
        <v>41333</v>
      </c>
      <c r="I94" s="5">
        <v>30</v>
      </c>
      <c r="J94" s="5">
        <v>44</v>
      </c>
      <c r="K94" s="5"/>
      <c r="L94" s="5">
        <v>0</v>
      </c>
      <c r="M94" s="22">
        <v>0</v>
      </c>
      <c r="N94" s="45">
        <v>0</v>
      </c>
      <c r="O94" s="45">
        <v>0.2</v>
      </c>
      <c r="P94" s="51" t="s">
        <v>188</v>
      </c>
      <c r="Q94" s="5">
        <f aca="true" t="shared" si="21" ref="Q94:Q99">J94*10519</f>
        <v>462836</v>
      </c>
      <c r="R94" s="5">
        <f>Q94*M94</f>
        <v>0</v>
      </c>
      <c r="S94" s="5">
        <v>77840</v>
      </c>
      <c r="T94" s="5">
        <f t="shared" si="18"/>
        <v>161992.59999999998</v>
      </c>
      <c r="U94" s="5">
        <f t="shared" si="19"/>
        <v>35860</v>
      </c>
      <c r="V94" s="5"/>
      <c r="W94" s="5"/>
      <c r="X94" s="5"/>
      <c r="Y94" s="5">
        <f t="shared" si="17"/>
        <v>0</v>
      </c>
      <c r="Z94" s="5"/>
      <c r="AA94" s="5"/>
      <c r="AB94" s="5"/>
      <c r="AC94" s="5"/>
      <c r="AD94" s="5"/>
      <c r="AE94" s="5"/>
      <c r="AF94" s="5"/>
      <c r="AG94" s="5"/>
      <c r="AH94" s="5">
        <v>48007</v>
      </c>
      <c r="AI94" s="5"/>
      <c r="AJ94" s="4"/>
      <c r="AK94" s="5"/>
      <c r="AL94" s="16">
        <v>786536</v>
      </c>
      <c r="AM94" s="5">
        <v>5483</v>
      </c>
      <c r="AN94" s="5">
        <v>142678</v>
      </c>
    </row>
    <row r="95" spans="1:40" ht="11.25">
      <c r="A95" s="2" t="s">
        <v>44</v>
      </c>
      <c r="B95" s="13" t="s">
        <v>146</v>
      </c>
      <c r="C95" s="2" t="s">
        <v>126</v>
      </c>
      <c r="D95" s="2" t="s">
        <v>7</v>
      </c>
      <c r="E95" s="2" t="s">
        <v>185</v>
      </c>
      <c r="F95" s="2" t="s">
        <v>8</v>
      </c>
      <c r="G95" s="3">
        <v>32125</v>
      </c>
      <c r="H95" s="4" t="s">
        <v>142</v>
      </c>
      <c r="I95" s="5">
        <v>30</v>
      </c>
      <c r="J95" s="5">
        <v>44</v>
      </c>
      <c r="K95" s="5"/>
      <c r="L95" s="5">
        <v>12</v>
      </c>
      <c r="M95" s="22">
        <v>0.8002</v>
      </c>
      <c r="N95" s="45">
        <v>0.4</v>
      </c>
      <c r="O95" s="45">
        <v>0.15</v>
      </c>
      <c r="P95" s="45" t="s">
        <v>188</v>
      </c>
      <c r="Q95" s="5">
        <f t="shared" si="21"/>
        <v>462836</v>
      </c>
      <c r="R95" s="5">
        <v>370361</v>
      </c>
      <c r="S95" s="5">
        <f t="shared" si="20"/>
        <v>69425.4</v>
      </c>
      <c r="T95" s="5">
        <f t="shared" si="18"/>
        <v>161992.59999999998</v>
      </c>
      <c r="U95" s="5">
        <f t="shared" si="19"/>
        <v>35860</v>
      </c>
      <c r="V95" s="5"/>
      <c r="W95" s="5"/>
      <c r="X95" s="5"/>
      <c r="Y95" s="5">
        <f t="shared" si="17"/>
        <v>185134.40000000002</v>
      </c>
      <c r="Z95" s="5">
        <v>91914</v>
      </c>
      <c r="AA95" s="5"/>
      <c r="AB95" s="5">
        <v>26730</v>
      </c>
      <c r="AC95" s="5"/>
      <c r="AD95" s="5"/>
      <c r="AE95" s="5"/>
      <c r="AF95" s="5"/>
      <c r="AG95" s="5"/>
      <c r="AH95" s="5"/>
      <c r="AI95" s="5"/>
      <c r="AJ95" s="4"/>
      <c r="AK95" s="5"/>
      <c r="AL95" s="16">
        <v>1404253</v>
      </c>
      <c r="AM95" s="5">
        <v>30528</v>
      </c>
      <c r="AN95" s="5">
        <v>259506</v>
      </c>
    </row>
    <row r="96" spans="1:40" ht="11.25">
      <c r="A96" s="2" t="s">
        <v>95</v>
      </c>
      <c r="B96" s="2" t="s">
        <v>146</v>
      </c>
      <c r="C96" s="2" t="s">
        <v>134</v>
      </c>
      <c r="D96" s="2" t="s">
        <v>7</v>
      </c>
      <c r="E96" s="2" t="s">
        <v>185</v>
      </c>
      <c r="F96" s="2" t="s">
        <v>8</v>
      </c>
      <c r="G96" s="3">
        <v>30256</v>
      </c>
      <c r="H96" s="4" t="s">
        <v>142</v>
      </c>
      <c r="I96" s="5">
        <v>30</v>
      </c>
      <c r="J96" s="5">
        <v>44</v>
      </c>
      <c r="K96" s="5"/>
      <c r="L96" s="5">
        <v>15</v>
      </c>
      <c r="M96" s="45">
        <v>1</v>
      </c>
      <c r="N96" s="45">
        <v>0.4</v>
      </c>
      <c r="O96" s="45">
        <v>0.2</v>
      </c>
      <c r="P96" s="51" t="s">
        <v>188</v>
      </c>
      <c r="Q96" s="5">
        <f t="shared" si="21"/>
        <v>462836</v>
      </c>
      <c r="R96" s="5">
        <f aca="true" t="shared" si="22" ref="R96:R126">Q96*M96</f>
        <v>462836</v>
      </c>
      <c r="S96" s="5">
        <f t="shared" si="20"/>
        <v>92567.20000000001</v>
      </c>
      <c r="T96" s="5">
        <f t="shared" si="18"/>
        <v>161992.59999999998</v>
      </c>
      <c r="U96" s="5">
        <f t="shared" si="19"/>
        <v>35860</v>
      </c>
      <c r="V96" s="5">
        <v>52658</v>
      </c>
      <c r="W96" s="5"/>
      <c r="X96" s="5">
        <v>4753</v>
      </c>
      <c r="Y96" s="5">
        <f t="shared" si="17"/>
        <v>185134.40000000002</v>
      </c>
      <c r="Z96" s="5"/>
      <c r="AA96" s="5">
        <v>46284</v>
      </c>
      <c r="AB96" s="5"/>
      <c r="AC96" s="5"/>
      <c r="AD96" s="5"/>
      <c r="AE96" s="5"/>
      <c r="AF96" s="5"/>
      <c r="AG96" s="5"/>
      <c r="AH96" s="5"/>
      <c r="AI96" s="5"/>
      <c r="AJ96" s="4"/>
      <c r="AK96" s="5"/>
      <c r="AL96" s="16">
        <v>1504921</v>
      </c>
      <c r="AM96" s="5">
        <v>36873</v>
      </c>
      <c r="AN96" s="5">
        <v>275540</v>
      </c>
    </row>
    <row r="97" spans="1:40" ht="11.25">
      <c r="A97" s="2" t="s">
        <v>38</v>
      </c>
      <c r="B97" s="13" t="s">
        <v>146</v>
      </c>
      <c r="C97" s="2" t="s">
        <v>35</v>
      </c>
      <c r="D97" s="2" t="s">
        <v>7</v>
      </c>
      <c r="E97" s="2" t="s">
        <v>185</v>
      </c>
      <c r="F97" s="2" t="s">
        <v>8</v>
      </c>
      <c r="G97" s="3">
        <v>30256</v>
      </c>
      <c r="H97" s="4" t="s">
        <v>142</v>
      </c>
      <c r="I97" s="5">
        <v>30</v>
      </c>
      <c r="J97" s="5">
        <v>38</v>
      </c>
      <c r="K97" s="5"/>
      <c r="L97" s="5">
        <v>15</v>
      </c>
      <c r="M97" s="45">
        <v>1</v>
      </c>
      <c r="N97" s="45">
        <v>0.1305</v>
      </c>
      <c r="O97" s="45">
        <v>0.15</v>
      </c>
      <c r="P97" s="45" t="s">
        <v>188</v>
      </c>
      <c r="Q97" s="5">
        <f t="shared" si="21"/>
        <v>399722</v>
      </c>
      <c r="R97" s="5">
        <f t="shared" si="22"/>
        <v>399722</v>
      </c>
      <c r="S97" s="5">
        <f t="shared" si="20"/>
        <v>59958.299999999996</v>
      </c>
      <c r="T97" s="5">
        <f t="shared" si="18"/>
        <v>139902.69999999998</v>
      </c>
      <c r="U97" s="5">
        <f t="shared" si="19"/>
        <v>30970</v>
      </c>
      <c r="V97" s="5">
        <v>52658</v>
      </c>
      <c r="W97" s="5">
        <v>17553</v>
      </c>
      <c r="X97" s="5">
        <v>4753</v>
      </c>
      <c r="Y97" s="5">
        <f t="shared" si="17"/>
        <v>52163.721000000005</v>
      </c>
      <c r="Z97" s="5"/>
      <c r="AA97" s="5"/>
      <c r="AB97" s="5">
        <v>22797</v>
      </c>
      <c r="AC97" s="5"/>
      <c r="AD97" s="5">
        <v>25636</v>
      </c>
      <c r="AE97" s="5"/>
      <c r="AF97" s="5"/>
      <c r="AG97" s="5"/>
      <c r="AH97" s="5"/>
      <c r="AI97" s="5"/>
      <c r="AJ97" s="4"/>
      <c r="AK97" s="5"/>
      <c r="AL97" s="16">
        <v>1205837</v>
      </c>
      <c r="AM97" s="5">
        <v>21986</v>
      </c>
      <c r="AN97" s="5">
        <v>231927</v>
      </c>
    </row>
    <row r="98" spans="1:40" ht="11.25">
      <c r="A98" s="2" t="s">
        <v>26</v>
      </c>
      <c r="B98" s="2" t="s">
        <v>146</v>
      </c>
      <c r="C98" s="2" t="s">
        <v>124</v>
      </c>
      <c r="D98" s="2" t="s">
        <v>7</v>
      </c>
      <c r="E98" s="2" t="s">
        <v>185</v>
      </c>
      <c r="F98" s="2" t="s">
        <v>8</v>
      </c>
      <c r="G98" s="3">
        <v>30834</v>
      </c>
      <c r="H98" s="4" t="s">
        <v>142</v>
      </c>
      <c r="I98" s="5">
        <v>30</v>
      </c>
      <c r="J98" s="5">
        <v>44</v>
      </c>
      <c r="K98" s="5"/>
      <c r="L98" s="5">
        <v>13</v>
      </c>
      <c r="M98" s="22">
        <v>0.8668</v>
      </c>
      <c r="N98" s="45">
        <v>0.4</v>
      </c>
      <c r="O98" s="45">
        <v>0.2</v>
      </c>
      <c r="P98" s="51" t="s">
        <v>188</v>
      </c>
      <c r="Q98" s="5">
        <f t="shared" si="21"/>
        <v>462836</v>
      </c>
      <c r="R98" s="5">
        <f t="shared" si="22"/>
        <v>401186.2448</v>
      </c>
      <c r="S98" s="5">
        <f t="shared" si="20"/>
        <v>92567.20000000001</v>
      </c>
      <c r="T98" s="5">
        <f t="shared" si="18"/>
        <v>161992.59999999998</v>
      </c>
      <c r="U98" s="5">
        <f t="shared" si="19"/>
        <v>35860</v>
      </c>
      <c r="V98" s="5">
        <v>52658</v>
      </c>
      <c r="W98" s="5"/>
      <c r="X98" s="5"/>
      <c r="Y98" s="5">
        <f t="shared" si="17"/>
        <v>185134.40000000002</v>
      </c>
      <c r="Z98" s="5"/>
      <c r="AA98" s="5"/>
      <c r="AB98" s="5">
        <v>7867</v>
      </c>
      <c r="AC98" s="5"/>
      <c r="AD98" s="5"/>
      <c r="AE98" s="5"/>
      <c r="AF98" s="5"/>
      <c r="AG98" s="5"/>
      <c r="AH98" s="5"/>
      <c r="AI98" s="5"/>
      <c r="AJ98" s="4"/>
      <c r="AK98" s="5"/>
      <c r="AL98" s="16">
        <v>1400101</v>
      </c>
      <c r="AM98" s="5">
        <v>29858</v>
      </c>
      <c r="AN98" s="5">
        <v>268739</v>
      </c>
    </row>
    <row r="99" spans="1:40" ht="11.25">
      <c r="A99" s="2" t="s">
        <v>39</v>
      </c>
      <c r="B99" s="13" t="s">
        <v>146</v>
      </c>
      <c r="C99" s="2" t="s">
        <v>35</v>
      </c>
      <c r="D99" s="2" t="s">
        <v>7</v>
      </c>
      <c r="E99" s="2" t="s">
        <v>185</v>
      </c>
      <c r="F99" s="2" t="s">
        <v>8</v>
      </c>
      <c r="G99" s="3">
        <v>34189</v>
      </c>
      <c r="H99" s="4" t="s">
        <v>142</v>
      </c>
      <c r="I99" s="5">
        <v>30</v>
      </c>
      <c r="J99" s="5">
        <v>38</v>
      </c>
      <c r="K99" s="5"/>
      <c r="L99" s="5">
        <v>14</v>
      </c>
      <c r="M99" s="22">
        <v>0.9334</v>
      </c>
      <c r="N99" s="45">
        <v>0.3138</v>
      </c>
      <c r="O99" s="45">
        <v>0.15</v>
      </c>
      <c r="P99" s="45" t="s">
        <v>188</v>
      </c>
      <c r="Q99" s="5">
        <f t="shared" si="21"/>
        <v>399722</v>
      </c>
      <c r="R99" s="5">
        <f t="shared" si="22"/>
        <v>373100.5148</v>
      </c>
      <c r="S99" s="5">
        <f t="shared" si="20"/>
        <v>59958.299999999996</v>
      </c>
      <c r="T99" s="5">
        <f t="shared" si="18"/>
        <v>139902.69999999998</v>
      </c>
      <c r="U99" s="5">
        <f t="shared" si="19"/>
        <v>30970</v>
      </c>
      <c r="V99" s="5">
        <v>52658</v>
      </c>
      <c r="W99" s="5"/>
      <c r="X99" s="5"/>
      <c r="Y99" s="5">
        <f t="shared" si="17"/>
        <v>125432.7636</v>
      </c>
      <c r="Z99" s="5"/>
      <c r="AA99" s="5"/>
      <c r="AB99" s="5">
        <v>6925</v>
      </c>
      <c r="AC99" s="5"/>
      <c r="AD99" s="5"/>
      <c r="AE99" s="5"/>
      <c r="AF99" s="5"/>
      <c r="AG99" s="5"/>
      <c r="AH99" s="5"/>
      <c r="AI99" s="5"/>
      <c r="AJ99" s="4"/>
      <c r="AK99" s="5"/>
      <c r="AL99" s="16">
        <v>1188670</v>
      </c>
      <c r="AM99" s="5">
        <v>21812</v>
      </c>
      <c r="AN99" s="5">
        <v>218240</v>
      </c>
    </row>
    <row r="100" spans="1:40" ht="11.25">
      <c r="A100" s="2" t="s">
        <v>85</v>
      </c>
      <c r="B100" s="2" t="s">
        <v>146</v>
      </c>
      <c r="C100" s="2" t="s">
        <v>130</v>
      </c>
      <c r="D100" s="2" t="s">
        <v>11</v>
      </c>
      <c r="E100" s="2" t="s">
        <v>185</v>
      </c>
      <c r="F100" s="2" t="s">
        <v>8</v>
      </c>
      <c r="G100" s="6">
        <v>40681</v>
      </c>
      <c r="H100" s="6">
        <v>41333</v>
      </c>
      <c r="I100" s="5">
        <v>30</v>
      </c>
      <c r="J100" s="5"/>
      <c r="K100" s="5">
        <v>44</v>
      </c>
      <c r="L100" s="5">
        <v>0</v>
      </c>
      <c r="M100" s="22">
        <v>0</v>
      </c>
      <c r="N100" s="45">
        <v>0</v>
      </c>
      <c r="O100" s="45">
        <v>0.2</v>
      </c>
      <c r="P100" s="51" t="s">
        <v>188</v>
      </c>
      <c r="Q100" s="5">
        <f>K100*11069</f>
        <v>487036</v>
      </c>
      <c r="R100" s="5">
        <f t="shared" si="22"/>
        <v>0</v>
      </c>
      <c r="S100" s="5">
        <f t="shared" si="20"/>
        <v>97407.20000000001</v>
      </c>
      <c r="T100" s="5">
        <f t="shared" si="18"/>
        <v>170462.59999999998</v>
      </c>
      <c r="U100" s="5">
        <f t="shared" si="19"/>
        <v>35860</v>
      </c>
      <c r="V100" s="5"/>
      <c r="W100" s="5"/>
      <c r="X100" s="5"/>
      <c r="Y100" s="5">
        <f t="shared" si="17"/>
        <v>0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4"/>
      <c r="AK100" s="5"/>
      <c r="AL100" s="16">
        <v>790766</v>
      </c>
      <c r="AM100" s="5">
        <v>5498</v>
      </c>
      <c r="AN100" s="5">
        <v>146608</v>
      </c>
    </row>
    <row r="101" spans="1:40" ht="11.25">
      <c r="A101" s="2" t="s">
        <v>198</v>
      </c>
      <c r="B101" s="13" t="s">
        <v>146</v>
      </c>
      <c r="C101" s="2" t="s">
        <v>130</v>
      </c>
      <c r="D101" s="2" t="s">
        <v>11</v>
      </c>
      <c r="E101" s="2" t="s">
        <v>185</v>
      </c>
      <c r="F101" s="2" t="s">
        <v>8</v>
      </c>
      <c r="G101" s="6">
        <v>40969</v>
      </c>
      <c r="H101" s="6">
        <v>41333</v>
      </c>
      <c r="I101" s="5">
        <v>30</v>
      </c>
      <c r="J101" s="5"/>
      <c r="K101" s="5">
        <v>11</v>
      </c>
      <c r="L101" s="5">
        <v>0</v>
      </c>
      <c r="M101" s="22">
        <v>0</v>
      </c>
      <c r="N101" s="45">
        <v>0</v>
      </c>
      <c r="O101" s="45">
        <v>0.2</v>
      </c>
      <c r="P101" s="45" t="s">
        <v>188</v>
      </c>
      <c r="Q101" s="5">
        <f>K101*11069</f>
        <v>121759</v>
      </c>
      <c r="R101" s="5">
        <f t="shared" si="22"/>
        <v>0</v>
      </c>
      <c r="S101" s="5">
        <f t="shared" si="20"/>
        <v>24351.800000000003</v>
      </c>
      <c r="T101" s="5">
        <f t="shared" si="18"/>
        <v>42615.649999999994</v>
      </c>
      <c r="U101" s="5">
        <f t="shared" si="19"/>
        <v>8965</v>
      </c>
      <c r="V101" s="5"/>
      <c r="W101" s="5"/>
      <c r="X101" s="5"/>
      <c r="Y101" s="5">
        <f t="shared" si="17"/>
        <v>0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4"/>
      <c r="AK101" s="5"/>
      <c r="AL101" s="16">
        <v>197692</v>
      </c>
      <c r="AM101" s="5">
        <v>0</v>
      </c>
      <c r="AN101" s="5">
        <v>35861</v>
      </c>
    </row>
    <row r="102" spans="1:40" ht="11.25">
      <c r="A102" s="2" t="s">
        <v>27</v>
      </c>
      <c r="B102" s="2" t="s">
        <v>146</v>
      </c>
      <c r="C102" s="2" t="s">
        <v>124</v>
      </c>
      <c r="D102" s="2" t="s">
        <v>7</v>
      </c>
      <c r="E102" s="2" t="s">
        <v>185</v>
      </c>
      <c r="F102" s="2" t="s">
        <v>8</v>
      </c>
      <c r="G102" s="3">
        <v>36955</v>
      </c>
      <c r="H102" s="4" t="s">
        <v>142</v>
      </c>
      <c r="I102" s="5">
        <v>30</v>
      </c>
      <c r="J102" s="5">
        <v>38</v>
      </c>
      <c r="K102" s="5"/>
      <c r="L102" s="5">
        <v>6</v>
      </c>
      <c r="M102" s="22">
        <v>0.4006</v>
      </c>
      <c r="N102" s="45">
        <v>0.07</v>
      </c>
      <c r="O102" s="45">
        <v>0.2</v>
      </c>
      <c r="P102" s="51" t="s">
        <v>188</v>
      </c>
      <c r="Q102" s="5">
        <f>J102*10519</f>
        <v>399722</v>
      </c>
      <c r="R102" s="5">
        <f t="shared" si="22"/>
        <v>160128.6332</v>
      </c>
      <c r="S102" s="5">
        <f t="shared" si="20"/>
        <v>79944.40000000001</v>
      </c>
      <c r="T102" s="5">
        <f t="shared" si="18"/>
        <v>139902.69999999998</v>
      </c>
      <c r="U102" s="5">
        <v>30970</v>
      </c>
      <c r="V102" s="5">
        <v>52658</v>
      </c>
      <c r="W102" s="5"/>
      <c r="X102" s="5"/>
      <c r="Y102" s="5">
        <f t="shared" si="17"/>
        <v>27980.54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4"/>
      <c r="AK102" s="5"/>
      <c r="AL102" s="16">
        <v>891306</v>
      </c>
      <c r="AM102" s="5">
        <v>9673</v>
      </c>
      <c r="AN102" s="5">
        <v>163643</v>
      </c>
    </row>
    <row r="103" spans="1:40" ht="11.25">
      <c r="A103" s="2" t="s">
        <v>94</v>
      </c>
      <c r="B103" s="13" t="s">
        <v>146</v>
      </c>
      <c r="C103" s="2" t="s">
        <v>133</v>
      </c>
      <c r="D103" s="2" t="s">
        <v>7</v>
      </c>
      <c r="E103" s="2" t="s">
        <v>185</v>
      </c>
      <c r="F103" s="2" t="s">
        <v>8</v>
      </c>
      <c r="G103" s="7">
        <v>39142</v>
      </c>
      <c r="H103" s="4" t="s">
        <v>142</v>
      </c>
      <c r="I103" s="5">
        <v>30</v>
      </c>
      <c r="J103" s="5">
        <v>39</v>
      </c>
      <c r="K103" s="5"/>
      <c r="L103" s="5">
        <v>5</v>
      </c>
      <c r="M103" s="22">
        <v>0.334</v>
      </c>
      <c r="N103" s="45">
        <v>0.0107</v>
      </c>
      <c r="O103" s="45">
        <v>0.15</v>
      </c>
      <c r="P103" s="45" t="s">
        <v>188</v>
      </c>
      <c r="Q103" s="5">
        <f>J103*10519</f>
        <v>410241</v>
      </c>
      <c r="R103" s="5">
        <f t="shared" si="22"/>
        <v>137020.494</v>
      </c>
      <c r="S103" s="5">
        <f t="shared" si="20"/>
        <v>61536.149999999994</v>
      </c>
      <c r="T103" s="5">
        <f t="shared" si="18"/>
        <v>143584.34999999998</v>
      </c>
      <c r="U103" s="5">
        <f>(J103+K103)*815</f>
        <v>31785</v>
      </c>
      <c r="V103" s="5">
        <v>52658</v>
      </c>
      <c r="W103" s="5">
        <v>17553</v>
      </c>
      <c r="X103" s="5"/>
      <c r="Y103" s="5">
        <f t="shared" si="17"/>
        <v>4389.5787</v>
      </c>
      <c r="Z103" s="5"/>
      <c r="AA103" s="5"/>
      <c r="AB103" s="5"/>
      <c r="AC103" s="5"/>
      <c r="AD103" s="5"/>
      <c r="AE103" s="5"/>
      <c r="AF103" s="5"/>
      <c r="AG103" s="5"/>
      <c r="AH103" s="5">
        <v>315365</v>
      </c>
      <c r="AI103" s="5">
        <v>26365</v>
      </c>
      <c r="AJ103" s="4"/>
      <c r="AK103" s="5"/>
      <c r="AL103" s="16">
        <v>1200499</v>
      </c>
      <c r="AM103" s="5">
        <v>21148</v>
      </c>
      <c r="AN103" s="5">
        <v>216980</v>
      </c>
    </row>
    <row r="104" spans="1:40" ht="11.25">
      <c r="A104" s="2" t="s">
        <v>111</v>
      </c>
      <c r="B104" s="2" t="s">
        <v>146</v>
      </c>
      <c r="C104" s="2" t="s">
        <v>137</v>
      </c>
      <c r="D104" s="2" t="s">
        <v>11</v>
      </c>
      <c r="E104" s="2" t="s">
        <v>185</v>
      </c>
      <c r="F104" s="2" t="s">
        <v>8</v>
      </c>
      <c r="G104" s="6">
        <v>40634</v>
      </c>
      <c r="H104" s="6">
        <v>41333</v>
      </c>
      <c r="I104" s="5">
        <v>30</v>
      </c>
      <c r="J104" s="5">
        <v>38</v>
      </c>
      <c r="K104" s="5"/>
      <c r="L104" s="5">
        <v>0</v>
      </c>
      <c r="M104" s="22">
        <v>0</v>
      </c>
      <c r="N104" s="45">
        <v>0</v>
      </c>
      <c r="O104" s="45">
        <v>0.15</v>
      </c>
      <c r="P104" s="51" t="s">
        <v>188</v>
      </c>
      <c r="Q104" s="5">
        <f>J104*10519</f>
        <v>399722</v>
      </c>
      <c r="R104" s="5">
        <f t="shared" si="22"/>
        <v>0</v>
      </c>
      <c r="S104" s="5">
        <f t="shared" si="20"/>
        <v>59958.299999999996</v>
      </c>
      <c r="T104" s="5">
        <f t="shared" si="18"/>
        <v>139902.69999999998</v>
      </c>
      <c r="U104" s="5">
        <f>(J104+K104)*815</f>
        <v>30970</v>
      </c>
      <c r="V104" s="5">
        <v>52658</v>
      </c>
      <c r="W104" s="5"/>
      <c r="X104" s="5"/>
      <c r="Y104" s="5">
        <f t="shared" si="17"/>
        <v>0</v>
      </c>
      <c r="Z104" s="5"/>
      <c r="AA104" s="5"/>
      <c r="AB104" s="5"/>
      <c r="AC104" s="5"/>
      <c r="AD104" s="5"/>
      <c r="AE104" s="5"/>
      <c r="AF104" s="5"/>
      <c r="AG104" s="5"/>
      <c r="AH104" s="5">
        <v>194281</v>
      </c>
      <c r="AI104" s="5"/>
      <c r="AJ104" s="4"/>
      <c r="AK104" s="5"/>
      <c r="AL104" s="16">
        <v>877492</v>
      </c>
      <c r="AM104" s="5">
        <v>9074</v>
      </c>
      <c r="AN104" s="5">
        <v>161809</v>
      </c>
    </row>
    <row r="105" spans="1:40" ht="11.25">
      <c r="A105" s="2" t="s">
        <v>199</v>
      </c>
      <c r="B105" s="13" t="s">
        <v>146</v>
      </c>
      <c r="C105" s="2" t="s">
        <v>124</v>
      </c>
      <c r="D105" s="2" t="s">
        <v>11</v>
      </c>
      <c r="E105" s="2" t="s">
        <v>185</v>
      </c>
      <c r="F105" s="2" t="s">
        <v>8</v>
      </c>
      <c r="G105" s="6">
        <v>40980</v>
      </c>
      <c r="H105" s="6">
        <v>41333</v>
      </c>
      <c r="I105" s="5">
        <v>30</v>
      </c>
      <c r="J105" s="5">
        <v>44</v>
      </c>
      <c r="K105" s="5"/>
      <c r="L105" s="5">
        <v>3</v>
      </c>
      <c r="M105" s="22">
        <v>0.2008</v>
      </c>
      <c r="N105" s="45">
        <v>0</v>
      </c>
      <c r="O105" s="45">
        <v>0.2</v>
      </c>
      <c r="P105" s="45" t="s">
        <v>188</v>
      </c>
      <c r="Q105" s="5">
        <f>J105*10519</f>
        <v>462836</v>
      </c>
      <c r="R105" s="5">
        <f t="shared" si="22"/>
        <v>92937.4688</v>
      </c>
      <c r="S105" s="5">
        <f t="shared" si="20"/>
        <v>92567.20000000001</v>
      </c>
      <c r="T105" s="5">
        <f t="shared" si="18"/>
        <v>161992.59999999998</v>
      </c>
      <c r="U105" s="5">
        <v>35860</v>
      </c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4"/>
      <c r="AK105" s="5"/>
      <c r="AL105" s="16">
        <v>846193</v>
      </c>
      <c r="AM105" s="5">
        <v>7925</v>
      </c>
      <c r="AN105" s="5">
        <v>153500</v>
      </c>
    </row>
    <row r="106" spans="1:40" ht="11.25">
      <c r="A106" s="2" t="s">
        <v>86</v>
      </c>
      <c r="B106" s="2" t="s">
        <v>146</v>
      </c>
      <c r="C106" s="2" t="s">
        <v>130</v>
      </c>
      <c r="D106" s="2" t="s">
        <v>7</v>
      </c>
      <c r="E106" s="2" t="s">
        <v>185</v>
      </c>
      <c r="F106" s="2" t="s">
        <v>8</v>
      </c>
      <c r="G106" s="3">
        <v>31126</v>
      </c>
      <c r="H106" s="4" t="s">
        <v>142</v>
      </c>
      <c r="I106" s="5">
        <v>30</v>
      </c>
      <c r="J106" s="5"/>
      <c r="K106" s="5">
        <v>44</v>
      </c>
      <c r="L106" s="5">
        <v>13</v>
      </c>
      <c r="M106" s="22">
        <v>0.8668</v>
      </c>
      <c r="N106" s="45">
        <v>0.3253</v>
      </c>
      <c r="O106" s="45">
        <v>0.2</v>
      </c>
      <c r="P106" s="51" t="s">
        <v>188</v>
      </c>
      <c r="Q106" s="5">
        <f>K106*11069</f>
        <v>487036</v>
      </c>
      <c r="R106" s="5">
        <f t="shared" si="22"/>
        <v>422162.8048</v>
      </c>
      <c r="S106" s="5">
        <f t="shared" si="20"/>
        <v>97407.20000000001</v>
      </c>
      <c r="T106" s="5">
        <f t="shared" si="18"/>
        <v>170462.59999999998</v>
      </c>
      <c r="U106" s="5">
        <f aca="true" t="shared" si="23" ref="U106:U126">(J106+K106)*815</f>
        <v>35860</v>
      </c>
      <c r="V106" s="5">
        <v>52658</v>
      </c>
      <c r="W106" s="5">
        <v>17553</v>
      </c>
      <c r="X106" s="5"/>
      <c r="Y106" s="5">
        <f aca="true" t="shared" si="24" ref="Y106:Y113">Q106*N106</f>
        <v>158432.81079999998</v>
      </c>
      <c r="Z106" s="5"/>
      <c r="AA106" s="5">
        <v>88552</v>
      </c>
      <c r="AB106" s="5">
        <v>82300</v>
      </c>
      <c r="AC106" s="5"/>
      <c r="AD106" s="5"/>
      <c r="AE106" s="5"/>
      <c r="AF106" s="5"/>
      <c r="AG106" s="5"/>
      <c r="AH106" s="5"/>
      <c r="AI106" s="5"/>
      <c r="AJ106" s="4"/>
      <c r="AK106" s="5"/>
      <c r="AL106" s="16">
        <v>1612424</v>
      </c>
      <c r="AM106" s="5">
        <v>47624</v>
      </c>
      <c r="AN106" s="5">
        <v>283492</v>
      </c>
    </row>
    <row r="107" spans="1:40" ht="11.25">
      <c r="A107" s="2" t="s">
        <v>59</v>
      </c>
      <c r="B107" s="13" t="s">
        <v>146</v>
      </c>
      <c r="C107" s="2" t="s">
        <v>128</v>
      </c>
      <c r="D107" s="2" t="s">
        <v>7</v>
      </c>
      <c r="E107" s="2" t="s">
        <v>185</v>
      </c>
      <c r="F107" s="2" t="s">
        <v>8</v>
      </c>
      <c r="G107" s="3">
        <v>35898</v>
      </c>
      <c r="H107" s="4" t="s">
        <v>142</v>
      </c>
      <c r="I107" s="5">
        <v>30</v>
      </c>
      <c r="J107" s="5">
        <v>40</v>
      </c>
      <c r="K107" s="5"/>
      <c r="L107" s="5">
        <v>6</v>
      </c>
      <c r="M107" s="22">
        <v>0.4672</v>
      </c>
      <c r="N107" s="45">
        <v>0.0983</v>
      </c>
      <c r="O107" s="45">
        <v>0.2</v>
      </c>
      <c r="P107" s="45" t="s">
        <v>188</v>
      </c>
      <c r="Q107" s="5">
        <f>J107*10519</f>
        <v>420760</v>
      </c>
      <c r="R107" s="5">
        <f t="shared" si="22"/>
        <v>196579.07200000001</v>
      </c>
      <c r="S107" s="5">
        <f t="shared" si="20"/>
        <v>84152</v>
      </c>
      <c r="T107" s="5">
        <f t="shared" si="18"/>
        <v>147266</v>
      </c>
      <c r="U107" s="5">
        <f t="shared" si="23"/>
        <v>32600</v>
      </c>
      <c r="V107" s="5">
        <v>52658</v>
      </c>
      <c r="W107" s="5"/>
      <c r="X107" s="5"/>
      <c r="Y107" s="5">
        <f t="shared" si="24"/>
        <v>41360.708</v>
      </c>
      <c r="Z107" s="5"/>
      <c r="AA107" s="5"/>
      <c r="AB107" s="5"/>
      <c r="AC107" s="5"/>
      <c r="AD107" s="5"/>
      <c r="AE107" s="5"/>
      <c r="AF107" s="5"/>
      <c r="AG107" s="5"/>
      <c r="AH107" s="5">
        <v>101552</v>
      </c>
      <c r="AI107" s="5">
        <v>26365</v>
      </c>
      <c r="AJ107" s="4"/>
      <c r="AK107" s="5"/>
      <c r="AL107" s="16">
        <v>1103295</v>
      </c>
      <c r="AM107" s="5">
        <v>17186</v>
      </c>
      <c r="AN107" s="5">
        <v>199017</v>
      </c>
    </row>
    <row r="108" spans="1:40" ht="11.25">
      <c r="A108" s="2" t="s">
        <v>40</v>
      </c>
      <c r="B108" s="2" t="s">
        <v>146</v>
      </c>
      <c r="C108" s="2" t="s">
        <v>35</v>
      </c>
      <c r="D108" s="2" t="s">
        <v>11</v>
      </c>
      <c r="E108" s="2" t="s">
        <v>185</v>
      </c>
      <c r="F108" s="2" t="s">
        <v>8</v>
      </c>
      <c r="G108" s="6">
        <v>40634</v>
      </c>
      <c r="H108" s="6">
        <v>41333</v>
      </c>
      <c r="I108" s="5">
        <v>30</v>
      </c>
      <c r="J108" s="5">
        <v>38</v>
      </c>
      <c r="K108" s="5"/>
      <c r="L108" s="5">
        <v>0</v>
      </c>
      <c r="M108" s="22">
        <v>0</v>
      </c>
      <c r="N108" s="45">
        <v>0</v>
      </c>
      <c r="O108" s="45">
        <v>0.15</v>
      </c>
      <c r="P108" s="51" t="s">
        <v>188</v>
      </c>
      <c r="Q108" s="5">
        <f>J108*10519</f>
        <v>399722</v>
      </c>
      <c r="R108" s="5">
        <f t="shared" si="22"/>
        <v>0</v>
      </c>
      <c r="S108" s="5">
        <f t="shared" si="20"/>
        <v>59958.299999999996</v>
      </c>
      <c r="T108" s="5">
        <f t="shared" si="18"/>
        <v>139902.69999999998</v>
      </c>
      <c r="U108" s="5">
        <f t="shared" si="23"/>
        <v>30970</v>
      </c>
      <c r="V108" s="5">
        <v>52658</v>
      </c>
      <c r="W108" s="5"/>
      <c r="X108" s="5"/>
      <c r="Y108" s="5">
        <f t="shared" si="24"/>
        <v>0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4"/>
      <c r="AK108" s="5"/>
      <c r="AL108" s="16">
        <v>683211</v>
      </c>
      <c r="AM108" s="5">
        <v>1179</v>
      </c>
      <c r="AN108" s="5">
        <v>125438</v>
      </c>
    </row>
    <row r="109" spans="1:40" ht="11.25">
      <c r="A109" s="2" t="s">
        <v>42</v>
      </c>
      <c r="B109" s="13" t="s">
        <v>146</v>
      </c>
      <c r="C109" s="2" t="s">
        <v>125</v>
      </c>
      <c r="D109" s="2" t="s">
        <v>11</v>
      </c>
      <c r="E109" s="2" t="s">
        <v>185</v>
      </c>
      <c r="F109" s="2" t="s">
        <v>8</v>
      </c>
      <c r="G109" s="7">
        <v>40609</v>
      </c>
      <c r="H109" s="6">
        <v>41333</v>
      </c>
      <c r="I109" s="5">
        <v>30</v>
      </c>
      <c r="J109" s="5">
        <v>39</v>
      </c>
      <c r="K109" s="5"/>
      <c r="L109" s="5">
        <v>0</v>
      </c>
      <c r="M109" s="22">
        <v>0</v>
      </c>
      <c r="N109" s="45">
        <v>0</v>
      </c>
      <c r="O109" s="45">
        <v>0.2</v>
      </c>
      <c r="P109" s="45" t="s">
        <v>188</v>
      </c>
      <c r="Q109" s="5">
        <f>J109*10519</f>
        <v>410241</v>
      </c>
      <c r="R109" s="5">
        <f t="shared" si="22"/>
        <v>0</v>
      </c>
      <c r="S109" s="5">
        <f t="shared" si="20"/>
        <v>82048.20000000001</v>
      </c>
      <c r="T109" s="5">
        <f t="shared" si="18"/>
        <v>143584.34999999998</v>
      </c>
      <c r="U109" s="5">
        <f t="shared" si="23"/>
        <v>31785</v>
      </c>
      <c r="V109" s="5">
        <v>52658</v>
      </c>
      <c r="W109" s="5">
        <v>17553</v>
      </c>
      <c r="X109" s="5"/>
      <c r="Y109" s="5">
        <f t="shared" si="24"/>
        <v>0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4"/>
      <c r="AK109" s="5"/>
      <c r="AL109" s="16">
        <v>737869</v>
      </c>
      <c r="AM109" s="5">
        <v>3410</v>
      </c>
      <c r="AN109" s="5">
        <v>135473</v>
      </c>
    </row>
    <row r="110" spans="1:40" ht="11.25">
      <c r="A110" s="2" t="s">
        <v>87</v>
      </c>
      <c r="B110" s="2" t="s">
        <v>146</v>
      </c>
      <c r="C110" s="2" t="s">
        <v>130</v>
      </c>
      <c r="D110" s="2" t="s">
        <v>7</v>
      </c>
      <c r="E110" s="2" t="s">
        <v>185</v>
      </c>
      <c r="F110" s="2" t="s">
        <v>8</v>
      </c>
      <c r="G110" s="3">
        <v>30753</v>
      </c>
      <c r="H110" s="4" t="s">
        <v>142</v>
      </c>
      <c r="I110" s="5">
        <v>30</v>
      </c>
      <c r="J110" s="5"/>
      <c r="K110" s="5">
        <v>44</v>
      </c>
      <c r="L110" s="5">
        <v>14</v>
      </c>
      <c r="M110" s="22">
        <v>0.9334</v>
      </c>
      <c r="N110" s="45">
        <v>0.4</v>
      </c>
      <c r="O110" s="45">
        <v>0.2</v>
      </c>
      <c r="P110" s="51" t="s">
        <v>188</v>
      </c>
      <c r="Q110" s="5">
        <f>K110*11069</f>
        <v>487036</v>
      </c>
      <c r="R110" s="5">
        <f t="shared" si="22"/>
        <v>454599.4024</v>
      </c>
      <c r="S110" s="5">
        <f t="shared" si="20"/>
        <v>97407.20000000001</v>
      </c>
      <c r="T110" s="5">
        <f t="shared" si="18"/>
        <v>170462.59999999998</v>
      </c>
      <c r="U110" s="5">
        <f t="shared" si="23"/>
        <v>35860</v>
      </c>
      <c r="V110" s="5"/>
      <c r="W110" s="5"/>
      <c r="X110" s="5"/>
      <c r="Y110" s="5">
        <f t="shared" si="24"/>
        <v>194814.40000000002</v>
      </c>
      <c r="Z110" s="5"/>
      <c r="AA110" s="5"/>
      <c r="AB110" s="5">
        <v>32642</v>
      </c>
      <c r="AC110" s="5"/>
      <c r="AD110" s="5"/>
      <c r="AE110" s="5"/>
      <c r="AF110" s="5"/>
      <c r="AG110" s="5"/>
      <c r="AH110" s="5"/>
      <c r="AI110" s="5"/>
      <c r="AJ110" s="4"/>
      <c r="AK110" s="5"/>
      <c r="AL110" s="16">
        <v>1472821</v>
      </c>
      <c r="AM110" s="5">
        <v>34000</v>
      </c>
      <c r="AN110" s="5">
        <v>272177</v>
      </c>
    </row>
    <row r="111" spans="1:40" ht="11.25">
      <c r="A111" s="2" t="s">
        <v>28</v>
      </c>
      <c r="B111" s="13" t="s">
        <v>146</v>
      </c>
      <c r="C111" s="2" t="s">
        <v>124</v>
      </c>
      <c r="D111" s="2" t="s">
        <v>7</v>
      </c>
      <c r="E111" s="2" t="s">
        <v>185</v>
      </c>
      <c r="F111" s="2" t="s">
        <v>8</v>
      </c>
      <c r="G111" s="3">
        <v>30256</v>
      </c>
      <c r="H111" s="4" t="s">
        <v>142</v>
      </c>
      <c r="I111" s="5">
        <v>30</v>
      </c>
      <c r="J111" s="5">
        <v>40</v>
      </c>
      <c r="K111" s="5"/>
      <c r="L111" s="5">
        <v>15</v>
      </c>
      <c r="M111" s="45">
        <v>1</v>
      </c>
      <c r="N111" s="45">
        <v>0.2452</v>
      </c>
      <c r="O111" s="45">
        <v>0.2</v>
      </c>
      <c r="P111" s="45" t="s">
        <v>188</v>
      </c>
      <c r="Q111" s="5">
        <f>J111*10519</f>
        <v>420760</v>
      </c>
      <c r="R111" s="5">
        <f t="shared" si="22"/>
        <v>420760</v>
      </c>
      <c r="S111" s="5">
        <f t="shared" si="20"/>
        <v>84152</v>
      </c>
      <c r="T111" s="5">
        <f t="shared" si="18"/>
        <v>147266</v>
      </c>
      <c r="U111" s="5">
        <f t="shared" si="23"/>
        <v>32600</v>
      </c>
      <c r="V111" s="5">
        <v>52658</v>
      </c>
      <c r="W111" s="5"/>
      <c r="X111" s="5">
        <v>3001</v>
      </c>
      <c r="Y111" s="5">
        <f t="shared" si="24"/>
        <v>103170.352</v>
      </c>
      <c r="Z111" s="5"/>
      <c r="AA111" s="5"/>
      <c r="AB111" s="5"/>
      <c r="AC111" s="5"/>
      <c r="AD111" s="5">
        <v>21780</v>
      </c>
      <c r="AE111" s="5"/>
      <c r="AF111" s="5"/>
      <c r="AG111" s="5"/>
      <c r="AH111" s="5"/>
      <c r="AI111" s="5"/>
      <c r="AJ111" s="4"/>
      <c r="AK111" s="5"/>
      <c r="AL111" s="16">
        <v>1286147</v>
      </c>
      <c r="AM111" s="5">
        <v>25714</v>
      </c>
      <c r="AN111" s="5">
        <v>237680</v>
      </c>
    </row>
    <row r="112" spans="1:40" ht="11.25">
      <c r="A112" s="2" t="s">
        <v>60</v>
      </c>
      <c r="B112" s="2" t="s">
        <v>146</v>
      </c>
      <c r="C112" s="2" t="s">
        <v>128</v>
      </c>
      <c r="D112" s="2" t="s">
        <v>7</v>
      </c>
      <c r="E112" s="2" t="s">
        <v>185</v>
      </c>
      <c r="F112" s="2" t="s">
        <v>8</v>
      </c>
      <c r="G112" s="3">
        <v>36312</v>
      </c>
      <c r="H112" s="4" t="s">
        <v>142</v>
      </c>
      <c r="I112" s="5">
        <v>30</v>
      </c>
      <c r="J112" s="5">
        <v>43</v>
      </c>
      <c r="K112" s="5"/>
      <c r="L112" s="5">
        <v>6</v>
      </c>
      <c r="M112" s="22">
        <v>0.4006</v>
      </c>
      <c r="N112" s="45">
        <v>0.0656</v>
      </c>
      <c r="O112" s="45">
        <v>0.2</v>
      </c>
      <c r="P112" s="51" t="s">
        <v>188</v>
      </c>
      <c r="Q112" s="5">
        <f>J112*10519</f>
        <v>452317</v>
      </c>
      <c r="R112" s="5">
        <f t="shared" si="22"/>
        <v>181198.1902</v>
      </c>
      <c r="S112" s="5">
        <f t="shared" si="20"/>
        <v>90463.40000000001</v>
      </c>
      <c r="T112" s="5">
        <f t="shared" si="18"/>
        <v>158310.94999999998</v>
      </c>
      <c r="U112" s="5">
        <f t="shared" si="23"/>
        <v>35045</v>
      </c>
      <c r="V112" s="5"/>
      <c r="W112" s="5"/>
      <c r="X112" s="5"/>
      <c r="Y112" s="5">
        <f t="shared" si="24"/>
        <v>29671.9952</v>
      </c>
      <c r="Z112" s="5"/>
      <c r="AA112" s="5"/>
      <c r="AB112" s="5">
        <v>26730</v>
      </c>
      <c r="AC112" s="5"/>
      <c r="AD112" s="5"/>
      <c r="AE112" s="5"/>
      <c r="AF112" s="5"/>
      <c r="AG112" s="5"/>
      <c r="AH112" s="5">
        <v>159310</v>
      </c>
      <c r="AI112" s="5"/>
      <c r="AJ112" s="4"/>
      <c r="AK112" s="5"/>
      <c r="AL112" s="16">
        <v>1133046</v>
      </c>
      <c r="AM112" s="5">
        <v>18895</v>
      </c>
      <c r="AN112" s="5">
        <v>220958</v>
      </c>
    </row>
    <row r="113" spans="1:40" ht="11.25">
      <c r="A113" s="2" t="s">
        <v>63</v>
      </c>
      <c r="B113" s="13" t="s">
        <v>146</v>
      </c>
      <c r="C113" s="2" t="s">
        <v>133</v>
      </c>
      <c r="D113" s="2" t="s">
        <v>11</v>
      </c>
      <c r="E113" s="2" t="s">
        <v>185</v>
      </c>
      <c r="F113" s="2" t="s">
        <v>8</v>
      </c>
      <c r="G113" s="7">
        <v>40238</v>
      </c>
      <c r="H113" s="6">
        <v>41333</v>
      </c>
      <c r="I113" s="5">
        <v>30</v>
      </c>
      <c r="J113" s="5">
        <v>39</v>
      </c>
      <c r="K113" s="5"/>
      <c r="L113" s="5">
        <v>1</v>
      </c>
      <c r="M113" s="22">
        <v>0.0676</v>
      </c>
      <c r="N113" s="45">
        <v>0</v>
      </c>
      <c r="O113" s="45">
        <v>0.15</v>
      </c>
      <c r="P113" s="45" t="s">
        <v>188</v>
      </c>
      <c r="Q113" s="5">
        <f>J113*10519</f>
        <v>410241</v>
      </c>
      <c r="R113" s="5">
        <f t="shared" si="22"/>
        <v>27732.291599999997</v>
      </c>
      <c r="S113" s="5">
        <f t="shared" si="20"/>
        <v>61536.149999999994</v>
      </c>
      <c r="T113" s="5">
        <f t="shared" si="18"/>
        <v>143584.34999999998</v>
      </c>
      <c r="U113" s="5">
        <f t="shared" si="23"/>
        <v>31785</v>
      </c>
      <c r="V113" s="5">
        <v>52658</v>
      </c>
      <c r="W113" s="5">
        <v>17553</v>
      </c>
      <c r="X113" s="5"/>
      <c r="Y113" s="5">
        <f t="shared" si="24"/>
        <v>0</v>
      </c>
      <c r="Z113" s="5"/>
      <c r="AA113" s="5"/>
      <c r="AB113" s="5"/>
      <c r="AC113" s="5"/>
      <c r="AD113" s="5"/>
      <c r="AE113" s="5"/>
      <c r="AF113" s="5"/>
      <c r="AG113" s="5"/>
      <c r="AH113" s="5">
        <v>84855</v>
      </c>
      <c r="AI113" s="5"/>
      <c r="AJ113" s="4"/>
      <c r="AK113" s="5"/>
      <c r="AL113" s="16">
        <v>829944</v>
      </c>
      <c r="AM113" s="5">
        <v>7141</v>
      </c>
      <c r="AN113" s="5">
        <v>152929</v>
      </c>
    </row>
    <row r="114" spans="1:40" ht="11.25">
      <c r="A114" s="2" t="s">
        <v>90</v>
      </c>
      <c r="B114" s="2" t="s">
        <v>146</v>
      </c>
      <c r="C114" s="2" t="s">
        <v>132</v>
      </c>
      <c r="D114" s="2" t="s">
        <v>7</v>
      </c>
      <c r="E114" s="2" t="s">
        <v>185</v>
      </c>
      <c r="F114" s="2" t="s">
        <v>8</v>
      </c>
      <c r="G114" s="3">
        <v>30256</v>
      </c>
      <c r="H114" s="4" t="s">
        <v>142</v>
      </c>
      <c r="I114" s="5">
        <v>30</v>
      </c>
      <c r="J114" s="5">
        <v>44</v>
      </c>
      <c r="K114" s="5"/>
      <c r="L114" s="5">
        <v>15</v>
      </c>
      <c r="M114" s="22">
        <v>1</v>
      </c>
      <c r="N114" s="22">
        <v>0.3191</v>
      </c>
      <c r="O114" s="22">
        <v>0.15</v>
      </c>
      <c r="P114" s="51" t="s">
        <v>188</v>
      </c>
      <c r="Q114" s="5">
        <f>J114*10519</f>
        <v>462836</v>
      </c>
      <c r="R114" s="5">
        <f t="shared" si="22"/>
        <v>462836</v>
      </c>
      <c r="S114" s="5">
        <f t="shared" si="20"/>
        <v>69425.4</v>
      </c>
      <c r="T114" s="5">
        <f t="shared" si="18"/>
        <v>161992.59999999998</v>
      </c>
      <c r="U114" s="5">
        <f t="shared" si="23"/>
        <v>35860</v>
      </c>
      <c r="V114" s="5">
        <v>52658</v>
      </c>
      <c r="W114" s="5"/>
      <c r="X114" s="5">
        <v>1246</v>
      </c>
      <c r="Y114" s="5">
        <v>106869</v>
      </c>
      <c r="Z114" s="5">
        <v>91914</v>
      </c>
      <c r="AA114" s="40"/>
      <c r="AB114" s="40"/>
      <c r="AC114" s="40"/>
      <c r="AD114" s="40"/>
      <c r="AE114" s="5"/>
      <c r="AF114" s="5"/>
      <c r="AG114" s="5"/>
      <c r="AH114" s="5"/>
      <c r="AI114" s="5">
        <v>52730</v>
      </c>
      <c r="AJ114" s="4"/>
      <c r="AK114" s="5"/>
      <c r="AL114" s="16">
        <v>1973207</v>
      </c>
      <c r="AM114" s="5">
        <v>78950</v>
      </c>
      <c r="AN114" s="5">
        <v>335867</v>
      </c>
    </row>
    <row r="115" spans="1:40" ht="11.25">
      <c r="A115" s="2" t="s">
        <v>88</v>
      </c>
      <c r="B115" s="13" t="s">
        <v>146</v>
      </c>
      <c r="C115" s="2" t="s">
        <v>130</v>
      </c>
      <c r="D115" s="2" t="s">
        <v>7</v>
      </c>
      <c r="E115" s="2" t="s">
        <v>185</v>
      </c>
      <c r="F115" s="2" t="s">
        <v>8</v>
      </c>
      <c r="G115" s="7">
        <v>39874</v>
      </c>
      <c r="H115" s="4" t="s">
        <v>142</v>
      </c>
      <c r="I115" s="5">
        <v>30</v>
      </c>
      <c r="J115" s="5"/>
      <c r="K115" s="5">
        <v>40</v>
      </c>
      <c r="L115" s="5">
        <v>11</v>
      </c>
      <c r="M115" s="22">
        <v>0.7336</v>
      </c>
      <c r="N115" s="45">
        <v>0</v>
      </c>
      <c r="O115" s="45">
        <v>0.2</v>
      </c>
      <c r="P115" s="45" t="s">
        <v>188</v>
      </c>
      <c r="Q115" s="5">
        <f>K115*11069</f>
        <v>442760</v>
      </c>
      <c r="R115" s="5">
        <f t="shared" si="22"/>
        <v>324808.73600000003</v>
      </c>
      <c r="S115" s="5">
        <f t="shared" si="20"/>
        <v>88552</v>
      </c>
      <c r="T115" s="5">
        <f t="shared" si="18"/>
        <v>154966</v>
      </c>
      <c r="U115" s="5">
        <f t="shared" si="23"/>
        <v>32600</v>
      </c>
      <c r="V115" s="5">
        <v>52658</v>
      </c>
      <c r="W115" s="5">
        <v>17553</v>
      </c>
      <c r="X115" s="5"/>
      <c r="Y115" s="5">
        <f>Q115*N115</f>
        <v>0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4"/>
      <c r="AK115" s="5"/>
      <c r="AL115" s="16">
        <v>1113900</v>
      </c>
      <c r="AM115" s="5">
        <v>18606</v>
      </c>
      <c r="AN115" s="5">
        <v>207584</v>
      </c>
    </row>
    <row r="116" spans="1:40" ht="11.25">
      <c r="A116" s="2" t="s">
        <v>101</v>
      </c>
      <c r="B116" s="2" t="s">
        <v>146</v>
      </c>
      <c r="C116" s="2" t="s">
        <v>100</v>
      </c>
      <c r="D116" s="2" t="s">
        <v>7</v>
      </c>
      <c r="E116" s="2" t="s">
        <v>185</v>
      </c>
      <c r="F116" s="2" t="s">
        <v>8</v>
      </c>
      <c r="G116" s="3">
        <v>31565</v>
      </c>
      <c r="H116" s="4" t="s">
        <v>142</v>
      </c>
      <c r="I116" s="5">
        <v>30</v>
      </c>
      <c r="J116" s="5">
        <v>44</v>
      </c>
      <c r="K116" s="5"/>
      <c r="L116" s="5">
        <v>12</v>
      </c>
      <c r="M116" s="22">
        <v>0.8002</v>
      </c>
      <c r="N116" s="45">
        <v>0.076</v>
      </c>
      <c r="O116" s="45">
        <v>0.2</v>
      </c>
      <c r="P116" s="51" t="s">
        <v>188</v>
      </c>
      <c r="Q116" s="5">
        <f>J116*10519</f>
        <v>462836</v>
      </c>
      <c r="R116" s="5">
        <f t="shared" si="22"/>
        <v>370361.36720000004</v>
      </c>
      <c r="S116" s="5">
        <f t="shared" si="20"/>
        <v>92567.20000000001</v>
      </c>
      <c r="T116" s="5">
        <f t="shared" si="18"/>
        <v>161992.59999999998</v>
      </c>
      <c r="U116" s="5">
        <f t="shared" si="23"/>
        <v>35860</v>
      </c>
      <c r="V116" s="5">
        <v>52658</v>
      </c>
      <c r="W116" s="5"/>
      <c r="X116" s="5"/>
      <c r="Y116" s="5">
        <f>Q116*N116</f>
        <v>35175.536</v>
      </c>
      <c r="Z116" s="5">
        <v>91914</v>
      </c>
      <c r="AA116" s="5"/>
      <c r="AB116" s="5"/>
      <c r="AC116" s="5"/>
      <c r="AD116" s="5"/>
      <c r="AE116" s="5"/>
      <c r="AF116" s="5"/>
      <c r="AG116" s="5"/>
      <c r="AH116" s="5"/>
      <c r="AI116" s="5"/>
      <c r="AJ116" s="4"/>
      <c r="AK116" s="5"/>
      <c r="AL116" s="16">
        <v>1303365</v>
      </c>
      <c r="AM116" s="5">
        <v>26006</v>
      </c>
      <c r="AN116" s="5">
        <v>249045</v>
      </c>
    </row>
    <row r="117" spans="1:40" ht="11.25">
      <c r="A117" s="2" t="s">
        <v>29</v>
      </c>
      <c r="B117" s="13" t="s">
        <v>146</v>
      </c>
      <c r="C117" s="2" t="s">
        <v>124</v>
      </c>
      <c r="D117" s="2" t="s">
        <v>7</v>
      </c>
      <c r="E117" s="2" t="s">
        <v>185</v>
      </c>
      <c r="F117" s="2" t="s">
        <v>8</v>
      </c>
      <c r="G117" s="3">
        <v>30256</v>
      </c>
      <c r="H117" s="4" t="s">
        <v>142</v>
      </c>
      <c r="I117" s="5">
        <v>30</v>
      </c>
      <c r="J117" s="5">
        <v>44</v>
      </c>
      <c r="K117" s="5"/>
      <c r="L117" s="5">
        <v>15</v>
      </c>
      <c r="M117" s="45">
        <v>1</v>
      </c>
      <c r="N117" s="45">
        <v>0.4</v>
      </c>
      <c r="O117" s="45">
        <v>0.2</v>
      </c>
      <c r="P117" s="45" t="s">
        <v>188</v>
      </c>
      <c r="Q117" s="5">
        <f>J117*10519</f>
        <v>462836</v>
      </c>
      <c r="R117" s="5">
        <f t="shared" si="22"/>
        <v>462836</v>
      </c>
      <c r="S117" s="5">
        <f t="shared" si="20"/>
        <v>92567.20000000001</v>
      </c>
      <c r="T117" s="5">
        <f t="shared" si="18"/>
        <v>161992.59999999998</v>
      </c>
      <c r="U117" s="5">
        <f t="shared" si="23"/>
        <v>35860</v>
      </c>
      <c r="V117" s="5">
        <v>52658</v>
      </c>
      <c r="W117" s="5"/>
      <c r="X117" s="5">
        <v>4753</v>
      </c>
      <c r="Y117" s="5">
        <f>Q117*N117</f>
        <v>185134.40000000002</v>
      </c>
      <c r="Z117" s="5"/>
      <c r="AA117" s="5">
        <v>23142</v>
      </c>
      <c r="AB117" s="5"/>
      <c r="AC117" s="5"/>
      <c r="AD117" s="5"/>
      <c r="AE117" s="5"/>
      <c r="AF117" s="5"/>
      <c r="AG117" s="5"/>
      <c r="AH117" s="5"/>
      <c r="AI117" s="5"/>
      <c r="AJ117" s="4"/>
      <c r="AK117" s="5"/>
      <c r="AL117" s="16">
        <v>1481779</v>
      </c>
      <c r="AM117" s="5">
        <v>31276</v>
      </c>
      <c r="AN117" s="5">
        <v>322055</v>
      </c>
    </row>
    <row r="118" spans="1:40" ht="11.25">
      <c r="A118" s="2" t="s">
        <v>30</v>
      </c>
      <c r="B118" s="2" t="s">
        <v>146</v>
      </c>
      <c r="C118" s="2" t="s">
        <v>124</v>
      </c>
      <c r="D118" s="2" t="s">
        <v>7</v>
      </c>
      <c r="E118" s="2" t="s">
        <v>185</v>
      </c>
      <c r="F118" s="2" t="s">
        <v>8</v>
      </c>
      <c r="G118" s="3">
        <v>34182</v>
      </c>
      <c r="H118" s="4" t="s">
        <v>142</v>
      </c>
      <c r="I118" s="5">
        <v>30</v>
      </c>
      <c r="J118" s="5">
        <v>40</v>
      </c>
      <c r="K118" s="5"/>
      <c r="L118" s="5">
        <v>10</v>
      </c>
      <c r="M118" s="22">
        <v>0.667</v>
      </c>
      <c r="N118" s="45">
        <v>0.3802</v>
      </c>
      <c r="O118" s="45">
        <v>0.2</v>
      </c>
      <c r="P118" s="51" t="s">
        <v>188</v>
      </c>
      <c r="Q118" s="5">
        <f>J118*10519</f>
        <v>420760</v>
      </c>
      <c r="R118" s="5">
        <f t="shared" si="22"/>
        <v>280646.92000000004</v>
      </c>
      <c r="S118" s="5">
        <f t="shared" si="20"/>
        <v>84152</v>
      </c>
      <c r="T118" s="5">
        <f t="shared" si="18"/>
        <v>147266</v>
      </c>
      <c r="U118" s="5">
        <f t="shared" si="23"/>
        <v>32600</v>
      </c>
      <c r="V118" s="5"/>
      <c r="W118" s="5"/>
      <c r="X118" s="5"/>
      <c r="Y118" s="5">
        <f>Q118*N118</f>
        <v>159972.952</v>
      </c>
      <c r="Z118" s="5"/>
      <c r="AA118" s="5"/>
      <c r="AB118" s="5">
        <v>26730</v>
      </c>
      <c r="AC118" s="5"/>
      <c r="AD118" s="5"/>
      <c r="AE118" s="5"/>
      <c r="AF118" s="5"/>
      <c r="AG118" s="5"/>
      <c r="AH118" s="5"/>
      <c r="AI118" s="5"/>
      <c r="AJ118" s="4"/>
      <c r="AK118" s="5"/>
      <c r="AL118" s="16">
        <v>1152128</v>
      </c>
      <c r="AM118" s="5">
        <v>20251</v>
      </c>
      <c r="AN118" s="5">
        <v>212913</v>
      </c>
    </row>
    <row r="119" spans="1:40" ht="11.25">
      <c r="A119" s="2" t="s">
        <v>96</v>
      </c>
      <c r="B119" s="13" t="s">
        <v>146</v>
      </c>
      <c r="C119" s="2" t="s">
        <v>134</v>
      </c>
      <c r="D119" s="2" t="s">
        <v>7</v>
      </c>
      <c r="E119" s="2" t="s">
        <v>185</v>
      </c>
      <c r="F119" s="2" t="s">
        <v>8</v>
      </c>
      <c r="G119" s="3">
        <v>30256</v>
      </c>
      <c r="H119" s="4" t="s">
        <v>142</v>
      </c>
      <c r="I119" s="5">
        <v>30</v>
      </c>
      <c r="J119" s="5">
        <v>40</v>
      </c>
      <c r="K119" s="5"/>
      <c r="L119" s="5">
        <v>15</v>
      </c>
      <c r="M119" s="45">
        <v>1</v>
      </c>
      <c r="N119" s="45">
        <v>0.4</v>
      </c>
      <c r="O119" s="45">
        <v>0.2</v>
      </c>
      <c r="P119" s="45" t="s">
        <v>188</v>
      </c>
      <c r="Q119" s="5">
        <f>J119*10519</f>
        <v>420760</v>
      </c>
      <c r="R119" s="5">
        <f t="shared" si="22"/>
        <v>420760</v>
      </c>
      <c r="S119" s="5">
        <f t="shared" si="20"/>
        <v>84152</v>
      </c>
      <c r="T119" s="5">
        <f t="shared" si="18"/>
        <v>147266</v>
      </c>
      <c r="U119" s="5">
        <f t="shared" si="23"/>
        <v>32600</v>
      </c>
      <c r="V119" s="5">
        <v>52658</v>
      </c>
      <c r="W119" s="5"/>
      <c r="X119" s="5">
        <v>6509</v>
      </c>
      <c r="Y119" s="5">
        <v>168304</v>
      </c>
      <c r="Z119" s="5"/>
      <c r="AA119" s="5"/>
      <c r="AB119" s="5"/>
      <c r="AC119" s="5"/>
      <c r="AD119" s="5">
        <v>23595</v>
      </c>
      <c r="AE119" s="5"/>
      <c r="AF119" s="5"/>
      <c r="AG119" s="5"/>
      <c r="AH119" s="5"/>
      <c r="AI119" s="5"/>
      <c r="AJ119" s="4"/>
      <c r="AK119" s="5"/>
      <c r="AL119" s="16">
        <v>1356604</v>
      </c>
      <c r="AM119" s="5">
        <v>28585</v>
      </c>
      <c r="AN119" s="5">
        <v>250700</v>
      </c>
    </row>
    <row r="120" spans="1:40" ht="11.25">
      <c r="A120" s="2" t="s">
        <v>31</v>
      </c>
      <c r="B120" s="2" t="s">
        <v>146</v>
      </c>
      <c r="C120" s="2" t="s">
        <v>124</v>
      </c>
      <c r="D120" s="2" t="s">
        <v>11</v>
      </c>
      <c r="E120" s="2" t="s">
        <v>185</v>
      </c>
      <c r="F120" s="2" t="s">
        <v>8</v>
      </c>
      <c r="G120" s="3">
        <v>35066</v>
      </c>
      <c r="H120" s="6">
        <v>41333</v>
      </c>
      <c r="I120" s="5">
        <v>30</v>
      </c>
      <c r="J120" s="5">
        <v>42</v>
      </c>
      <c r="K120" s="5"/>
      <c r="L120" s="5">
        <v>4</v>
      </c>
      <c r="M120" s="22">
        <v>0.2674</v>
      </c>
      <c r="N120" s="45">
        <v>0</v>
      </c>
      <c r="O120" s="45">
        <v>0.2</v>
      </c>
      <c r="P120" s="51" t="s">
        <v>188</v>
      </c>
      <c r="Q120" s="5">
        <f>J120*10519</f>
        <v>441798</v>
      </c>
      <c r="R120" s="5">
        <f t="shared" si="22"/>
        <v>118136.78520000001</v>
      </c>
      <c r="S120" s="5">
        <f t="shared" si="20"/>
        <v>88359.6</v>
      </c>
      <c r="T120" s="5">
        <f>Q120*40%</f>
        <v>176719.2</v>
      </c>
      <c r="U120" s="5">
        <f t="shared" si="23"/>
        <v>34230</v>
      </c>
      <c r="V120" s="5"/>
      <c r="W120" s="5"/>
      <c r="X120" s="5"/>
      <c r="Y120" s="5">
        <f aca="true" t="shared" si="25" ref="Y120:Y126">Q120*N120</f>
        <v>0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4"/>
      <c r="AK120" s="5"/>
      <c r="AL120" s="16">
        <v>859244</v>
      </c>
      <c r="AM120" s="5">
        <v>8365</v>
      </c>
      <c r="AN120" s="5">
        <v>157757</v>
      </c>
    </row>
    <row r="121" spans="1:40" ht="11.25">
      <c r="A121" s="2" t="s">
        <v>61</v>
      </c>
      <c r="B121" s="13" t="s">
        <v>146</v>
      </c>
      <c r="C121" s="2" t="s">
        <v>128</v>
      </c>
      <c r="D121" s="2" t="s">
        <v>11</v>
      </c>
      <c r="E121" s="2" t="s">
        <v>185</v>
      </c>
      <c r="F121" s="2" t="s">
        <v>8</v>
      </c>
      <c r="G121" s="6">
        <v>40605</v>
      </c>
      <c r="H121" s="6">
        <v>41333</v>
      </c>
      <c r="I121" s="5">
        <v>30</v>
      </c>
      <c r="J121" s="5">
        <v>7</v>
      </c>
      <c r="K121" s="5">
        <v>35</v>
      </c>
      <c r="L121" s="5">
        <v>1</v>
      </c>
      <c r="M121" s="22">
        <v>0.0676</v>
      </c>
      <c r="N121" s="45">
        <v>0</v>
      </c>
      <c r="O121" s="45">
        <v>0.2</v>
      </c>
      <c r="P121" s="45" t="s">
        <v>188</v>
      </c>
      <c r="Q121" s="5">
        <f>(J121*10519)+(K121*11069)</f>
        <v>461048</v>
      </c>
      <c r="R121" s="5">
        <f t="shared" si="22"/>
        <v>31166.844799999995</v>
      </c>
      <c r="S121" s="5">
        <f t="shared" si="20"/>
        <v>92209.6</v>
      </c>
      <c r="T121" s="5">
        <f aca="true" t="shared" si="26" ref="T121:T126">Q121*35%</f>
        <v>161366.8</v>
      </c>
      <c r="U121" s="5">
        <f t="shared" si="23"/>
        <v>34230</v>
      </c>
      <c r="V121" s="5">
        <v>52658</v>
      </c>
      <c r="W121" s="5">
        <v>17553</v>
      </c>
      <c r="X121" s="5"/>
      <c r="Y121" s="5">
        <f t="shared" si="25"/>
        <v>0</v>
      </c>
      <c r="Z121" s="5"/>
      <c r="AA121" s="5"/>
      <c r="AB121" s="5"/>
      <c r="AC121" s="5"/>
      <c r="AD121" s="5"/>
      <c r="AE121" s="5"/>
      <c r="AF121" s="5"/>
      <c r="AG121" s="5"/>
      <c r="AH121" s="5">
        <v>106630</v>
      </c>
      <c r="AI121" s="5"/>
      <c r="AJ121" s="4"/>
      <c r="AK121" s="5"/>
      <c r="AL121" s="16">
        <v>956863</v>
      </c>
      <c r="AM121" s="5">
        <v>12311</v>
      </c>
      <c r="AN121" s="5">
        <v>176445</v>
      </c>
    </row>
    <row r="122" spans="1:40" ht="11.25">
      <c r="A122" s="2" t="s">
        <v>43</v>
      </c>
      <c r="B122" s="2" t="s">
        <v>146</v>
      </c>
      <c r="C122" s="2" t="s">
        <v>125</v>
      </c>
      <c r="D122" s="2" t="s">
        <v>7</v>
      </c>
      <c r="E122" s="2" t="s">
        <v>185</v>
      </c>
      <c r="F122" s="2" t="s">
        <v>8</v>
      </c>
      <c r="G122" s="3">
        <v>31495</v>
      </c>
      <c r="H122" s="4" t="s">
        <v>142</v>
      </c>
      <c r="I122" s="5">
        <v>30</v>
      </c>
      <c r="J122" s="5">
        <v>44</v>
      </c>
      <c r="K122" s="5"/>
      <c r="L122" s="5">
        <v>13</v>
      </c>
      <c r="M122" s="22">
        <v>0.8668</v>
      </c>
      <c r="N122" s="45">
        <v>0.4</v>
      </c>
      <c r="O122" s="45">
        <v>0.2</v>
      </c>
      <c r="P122" s="51" t="s">
        <v>188</v>
      </c>
      <c r="Q122" s="5">
        <f>J122*10519</f>
        <v>462836</v>
      </c>
      <c r="R122" s="5">
        <f t="shared" si="22"/>
        <v>401186.2448</v>
      </c>
      <c r="S122" s="5">
        <f t="shared" si="20"/>
        <v>92567.20000000001</v>
      </c>
      <c r="T122" s="5">
        <f t="shared" si="26"/>
        <v>161992.59999999998</v>
      </c>
      <c r="U122" s="5">
        <f t="shared" si="23"/>
        <v>35860</v>
      </c>
      <c r="V122" s="5">
        <v>52658</v>
      </c>
      <c r="W122" s="5"/>
      <c r="X122" s="5"/>
      <c r="Y122" s="5">
        <f t="shared" si="25"/>
        <v>185134.40000000002</v>
      </c>
      <c r="Z122" s="5">
        <v>91914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4"/>
      <c r="AK122" s="5"/>
      <c r="AL122" s="16">
        <v>1484148</v>
      </c>
      <c r="AM122" s="5">
        <v>34923</v>
      </c>
      <c r="AN122" s="5">
        <v>274270</v>
      </c>
    </row>
    <row r="123" spans="1:40" ht="11.25">
      <c r="A123" s="2" t="s">
        <v>41</v>
      </c>
      <c r="B123" s="13" t="s">
        <v>146</v>
      </c>
      <c r="C123" s="2" t="s">
        <v>35</v>
      </c>
      <c r="D123" s="2" t="s">
        <v>11</v>
      </c>
      <c r="E123" s="2" t="s">
        <v>185</v>
      </c>
      <c r="F123" s="2" t="s">
        <v>8</v>
      </c>
      <c r="G123" s="6">
        <v>40700</v>
      </c>
      <c r="H123" s="6">
        <v>41333</v>
      </c>
      <c r="I123" s="5">
        <v>30</v>
      </c>
      <c r="J123" s="5">
        <v>44</v>
      </c>
      <c r="K123" s="5"/>
      <c r="L123" s="5">
        <v>0</v>
      </c>
      <c r="M123" s="22">
        <v>0</v>
      </c>
      <c r="N123" s="45">
        <v>0</v>
      </c>
      <c r="O123" s="45">
        <v>0.15</v>
      </c>
      <c r="P123" s="45" t="s">
        <v>188</v>
      </c>
      <c r="Q123" s="5">
        <f>J123*10519</f>
        <v>462836</v>
      </c>
      <c r="R123" s="5">
        <f t="shared" si="22"/>
        <v>0</v>
      </c>
      <c r="S123" s="5">
        <f t="shared" si="20"/>
        <v>69425.4</v>
      </c>
      <c r="T123" s="5">
        <f t="shared" si="26"/>
        <v>161992.59999999998</v>
      </c>
      <c r="U123" s="5">
        <f t="shared" si="23"/>
        <v>35860</v>
      </c>
      <c r="V123" s="5">
        <v>52658</v>
      </c>
      <c r="W123" s="5"/>
      <c r="X123" s="5"/>
      <c r="Y123" s="5">
        <f t="shared" si="25"/>
        <v>0</v>
      </c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4"/>
      <c r="AK123" s="5"/>
      <c r="AL123" s="16">
        <v>782772</v>
      </c>
      <c r="AM123" s="5">
        <v>5243</v>
      </c>
      <c r="AN123" s="5">
        <v>143717</v>
      </c>
    </row>
    <row r="124" spans="1:40" ht="11.25">
      <c r="A124" s="2" t="s">
        <v>32</v>
      </c>
      <c r="B124" s="2" t="s">
        <v>146</v>
      </c>
      <c r="C124" s="2" t="s">
        <v>124</v>
      </c>
      <c r="D124" s="2" t="s">
        <v>7</v>
      </c>
      <c r="E124" s="2" t="s">
        <v>185</v>
      </c>
      <c r="F124" s="2" t="s">
        <v>8</v>
      </c>
      <c r="G124" s="3">
        <v>36654</v>
      </c>
      <c r="H124" s="4" t="s">
        <v>142</v>
      </c>
      <c r="I124" s="5">
        <v>30</v>
      </c>
      <c r="J124" s="5">
        <v>30</v>
      </c>
      <c r="K124" s="5"/>
      <c r="L124" s="5">
        <v>5</v>
      </c>
      <c r="M124" s="22">
        <v>0.334</v>
      </c>
      <c r="N124" s="45">
        <v>0.1469</v>
      </c>
      <c r="O124" s="45">
        <v>0.2</v>
      </c>
      <c r="P124" s="51" t="s">
        <v>188</v>
      </c>
      <c r="Q124" s="5">
        <f>J124*10519</f>
        <v>315570</v>
      </c>
      <c r="R124" s="5">
        <f t="shared" si="22"/>
        <v>105400.38</v>
      </c>
      <c r="S124" s="5">
        <f t="shared" si="20"/>
        <v>63114</v>
      </c>
      <c r="T124" s="5">
        <f t="shared" si="26"/>
        <v>110449.5</v>
      </c>
      <c r="U124" s="5">
        <f t="shared" si="23"/>
        <v>24450</v>
      </c>
      <c r="V124" s="5">
        <v>52658</v>
      </c>
      <c r="W124" s="5">
        <v>17553</v>
      </c>
      <c r="X124" s="5"/>
      <c r="Y124" s="5">
        <f t="shared" si="25"/>
        <v>46357.233</v>
      </c>
      <c r="Z124" s="5"/>
      <c r="AA124" s="5"/>
      <c r="AB124" s="5"/>
      <c r="AC124" s="5"/>
      <c r="AD124" s="5"/>
      <c r="AE124" s="5"/>
      <c r="AF124" s="5"/>
      <c r="AG124" s="5"/>
      <c r="AH124" s="5"/>
      <c r="AI124" s="5">
        <v>52730</v>
      </c>
      <c r="AJ124" s="4"/>
      <c r="AK124" s="5"/>
      <c r="AL124" s="16">
        <v>788282</v>
      </c>
      <c r="AM124" s="5">
        <v>3315</v>
      </c>
      <c r="AN124" s="5">
        <v>135048</v>
      </c>
    </row>
    <row r="125" spans="1:40" ht="11.25">
      <c r="A125" s="2" t="s">
        <v>33</v>
      </c>
      <c r="B125" s="13" t="s">
        <v>146</v>
      </c>
      <c r="C125" s="2" t="s">
        <v>124</v>
      </c>
      <c r="D125" s="2" t="s">
        <v>11</v>
      </c>
      <c r="E125" s="2" t="s">
        <v>185</v>
      </c>
      <c r="F125" s="2" t="s">
        <v>8</v>
      </c>
      <c r="G125" s="7">
        <v>39889</v>
      </c>
      <c r="H125" s="6">
        <v>41333</v>
      </c>
      <c r="I125" s="5">
        <v>30</v>
      </c>
      <c r="J125" s="5">
        <v>38</v>
      </c>
      <c r="K125" s="5"/>
      <c r="L125" s="5">
        <v>1</v>
      </c>
      <c r="M125" s="22">
        <v>0.0676</v>
      </c>
      <c r="N125" s="45">
        <v>0</v>
      </c>
      <c r="O125" s="45">
        <v>0.2</v>
      </c>
      <c r="P125" s="45" t="s">
        <v>188</v>
      </c>
      <c r="Q125" s="5">
        <f>J125*10519</f>
        <v>399722</v>
      </c>
      <c r="R125" s="5">
        <f t="shared" si="22"/>
        <v>27021.207199999997</v>
      </c>
      <c r="S125" s="5">
        <f t="shared" si="20"/>
        <v>79944.40000000001</v>
      </c>
      <c r="T125" s="5">
        <f t="shared" si="26"/>
        <v>139902.69999999998</v>
      </c>
      <c r="U125" s="5">
        <f t="shared" si="23"/>
        <v>30970</v>
      </c>
      <c r="V125" s="5">
        <v>52658</v>
      </c>
      <c r="W125" s="5"/>
      <c r="X125" s="5"/>
      <c r="Y125" s="5">
        <f t="shared" si="25"/>
        <v>0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4"/>
      <c r="AK125" s="5"/>
      <c r="AL125" s="16">
        <v>730219</v>
      </c>
      <c r="AM125" s="5">
        <v>2723</v>
      </c>
      <c r="AN125" s="5">
        <v>141555</v>
      </c>
    </row>
    <row r="126" spans="1:40" ht="11.25">
      <c r="A126" s="2" t="s">
        <v>117</v>
      </c>
      <c r="B126" s="2" t="s">
        <v>146</v>
      </c>
      <c r="C126" s="2" t="s">
        <v>139</v>
      </c>
      <c r="D126" s="2" t="s">
        <v>7</v>
      </c>
      <c r="E126" s="2" t="s">
        <v>185</v>
      </c>
      <c r="F126" s="2" t="s">
        <v>8</v>
      </c>
      <c r="G126" s="3">
        <v>30256</v>
      </c>
      <c r="H126" s="4" t="s">
        <v>142</v>
      </c>
      <c r="I126" s="5">
        <v>30</v>
      </c>
      <c r="J126" s="5">
        <v>44</v>
      </c>
      <c r="K126" s="5"/>
      <c r="L126" s="5">
        <v>15</v>
      </c>
      <c r="M126" s="45">
        <v>1</v>
      </c>
      <c r="N126" s="45">
        <v>0.233</v>
      </c>
      <c r="O126" s="45">
        <v>0.15</v>
      </c>
      <c r="P126" s="51" t="s">
        <v>188</v>
      </c>
      <c r="Q126" s="5">
        <f>J126*10519</f>
        <v>462836</v>
      </c>
      <c r="R126" s="5">
        <f t="shared" si="22"/>
        <v>462836</v>
      </c>
      <c r="S126" s="5">
        <f t="shared" si="20"/>
        <v>69425.4</v>
      </c>
      <c r="T126" s="5">
        <f t="shared" si="26"/>
        <v>161992.59999999998</v>
      </c>
      <c r="U126" s="5">
        <f t="shared" si="23"/>
        <v>35860</v>
      </c>
      <c r="V126" s="5">
        <v>52658</v>
      </c>
      <c r="W126" s="5">
        <v>17553</v>
      </c>
      <c r="X126" s="5"/>
      <c r="Y126" s="5">
        <f t="shared" si="25"/>
        <v>107840.788</v>
      </c>
      <c r="Z126" s="5">
        <v>91914</v>
      </c>
      <c r="AA126" s="5"/>
      <c r="AB126" s="5"/>
      <c r="AC126" s="5"/>
      <c r="AD126" s="5"/>
      <c r="AE126" s="5"/>
      <c r="AF126" s="5"/>
      <c r="AG126" s="5"/>
      <c r="AH126" s="5">
        <v>250138</v>
      </c>
      <c r="AI126" s="5"/>
      <c r="AJ126" s="4"/>
      <c r="AK126" s="5"/>
      <c r="AL126" s="16">
        <v>1713054</v>
      </c>
      <c r="AM126" s="5">
        <v>57687</v>
      </c>
      <c r="AN126" s="5">
        <v>275540</v>
      </c>
    </row>
    <row r="127" spans="16:41" ht="11.25">
      <c r="P127" s="56"/>
      <c r="AL127" s="54"/>
      <c r="AO127" s="54"/>
    </row>
  </sheetData>
  <sheetProtection/>
  <mergeCells count="1">
    <mergeCell ref="C2:O2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cfaundez</cp:lastModifiedBy>
  <dcterms:created xsi:type="dcterms:W3CDTF">2011-08-02T21:20:06Z</dcterms:created>
  <dcterms:modified xsi:type="dcterms:W3CDTF">2012-05-09T19:32:13Z</dcterms:modified>
  <cp:category/>
  <cp:version/>
  <cp:contentType/>
  <cp:contentStatus/>
</cp:coreProperties>
</file>